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8.xml" ContentType="application/vnd.ms-office.chartcolorstyle+xml"/>
  <Override PartName="/xl/charts/colors9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20" windowWidth="20160" windowHeight="7725" tabRatio="707" activeTab="6"/>
  </bookViews>
  <sheets>
    <sheet name="Liste" sheetId="4" r:id="rId1"/>
    <sheet name="1.Dön-1.Sınav" sheetId="1" r:id="rId2"/>
    <sheet name="1.Dön-2.Sınav" sheetId="5" r:id="rId3"/>
    <sheet name="1.Dön-3.Sınav" sheetId="6" r:id="rId4"/>
    <sheet name="2.Dön-1.Sınav" sheetId="7" r:id="rId5"/>
    <sheet name="2.Dön-2.Sınav" sheetId="8" r:id="rId6"/>
    <sheet name="2.Dön-3.Sınav" sheetId="10" r:id="rId7"/>
    <sheet name="Sayfa2" sheetId="11" r:id="rId8"/>
  </sheets>
  <definedNames>
    <definedName name="_xlnm.Print_Area" localSheetId="1">'1.Dön-1.Sınav'!$C$1:$AF$79</definedName>
    <definedName name="_xlnm.Print_Area" localSheetId="2">'1.Dön-2.Sınav'!$C$1:$AF$79</definedName>
    <definedName name="_xlnm.Print_Area" localSheetId="3">'1.Dön-3.Sınav'!$C$1:$AF$79</definedName>
    <definedName name="_xlnm.Print_Area" localSheetId="4">'2.Dön-1.Sınav'!$C$1:$AF$79</definedName>
    <definedName name="_xlnm.Print_Area" localSheetId="5">'2.Dön-2.Sınav'!$C$1:$AF$79</definedName>
    <definedName name="_xlnm.Print_Area" localSheetId="6">'2.Dön-3.Sınav'!$C$1:$AF$79</definedName>
  </definedNames>
  <calcPr calcId="124519"/>
</workbook>
</file>

<file path=xl/calcChain.xml><?xml version="1.0" encoding="utf-8"?>
<calcChain xmlns="http://schemas.openxmlformats.org/spreadsheetml/2006/main">
  <c r="AF40" i="1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40" i="1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B76"/>
  <c r="AD73"/>
  <c r="AC73"/>
  <c r="AB73"/>
  <c r="AA73"/>
  <c r="Z73"/>
  <c r="Y73"/>
  <c r="X73"/>
  <c r="W73"/>
  <c r="V73"/>
  <c r="U73"/>
  <c r="T73"/>
  <c r="S73"/>
  <c r="R73"/>
  <c r="Q73"/>
  <c r="P73"/>
  <c r="O73"/>
  <c r="AI18" s="1"/>
  <c r="AJ18" s="1"/>
  <c r="N73"/>
  <c r="M73"/>
  <c r="L73"/>
  <c r="K73"/>
  <c r="J73"/>
  <c r="I73"/>
  <c r="H73"/>
  <c r="G73"/>
  <c r="F73"/>
  <c r="AE72"/>
  <c r="E72"/>
  <c r="D72"/>
  <c r="AE71"/>
  <c r="E71"/>
  <c r="D71"/>
  <c r="AE70"/>
  <c r="E70"/>
  <c r="D70"/>
  <c r="AE69"/>
  <c r="E69"/>
  <c r="D69"/>
  <c r="AE68"/>
  <c r="E68"/>
  <c r="D68"/>
  <c r="AE67"/>
  <c r="E67"/>
  <c r="D67"/>
  <c r="AE66"/>
  <c r="E66"/>
  <c r="D66"/>
  <c r="AE65"/>
  <c r="E65"/>
  <c r="D65"/>
  <c r="AE64"/>
  <c r="E64"/>
  <c r="D64"/>
  <c r="AE63"/>
  <c r="E63"/>
  <c r="D63"/>
  <c r="AE62"/>
  <c r="E62"/>
  <c r="D62"/>
  <c r="AE61"/>
  <c r="E61"/>
  <c r="D61"/>
  <c r="AE60"/>
  <c r="E60"/>
  <c r="D60"/>
  <c r="AE59"/>
  <c r="E59"/>
  <c r="D59"/>
  <c r="AE58"/>
  <c r="E58"/>
  <c r="D58"/>
  <c r="AE57"/>
  <c r="E57"/>
  <c r="D57"/>
  <c r="AE56"/>
  <c r="E56"/>
  <c r="D56"/>
  <c r="AE55"/>
  <c r="E55"/>
  <c r="D55"/>
  <c r="AE54"/>
  <c r="E54"/>
  <c r="D54"/>
  <c r="AE53"/>
  <c r="E53"/>
  <c r="D53"/>
  <c r="AE52"/>
  <c r="E52"/>
  <c r="D52"/>
  <c r="AE51"/>
  <c r="E51"/>
  <c r="D51"/>
  <c r="AE50"/>
  <c r="E50"/>
  <c r="D50"/>
  <c r="AE49"/>
  <c r="E49"/>
  <c r="D49"/>
  <c r="AE48"/>
  <c r="E48"/>
  <c r="D48"/>
  <c r="AE47"/>
  <c r="E47"/>
  <c r="D47"/>
  <c r="AE46"/>
  <c r="E46"/>
  <c r="D46"/>
  <c r="AE45"/>
  <c r="E45"/>
  <c r="D45"/>
  <c r="AE44"/>
  <c r="E44"/>
  <c r="D44"/>
  <c r="AE43"/>
  <c r="E43"/>
  <c r="D43"/>
  <c r="AE42"/>
  <c r="E42"/>
  <c r="D42"/>
  <c r="AE41"/>
  <c r="E41"/>
  <c r="D41"/>
  <c r="AE40"/>
  <c r="E40"/>
  <c r="D40"/>
  <c r="AE39"/>
  <c r="AF39" s="1"/>
  <c r="E39"/>
  <c r="D39"/>
  <c r="AE38"/>
  <c r="AF38" s="1"/>
  <c r="E38"/>
  <c r="D38"/>
  <c r="F34"/>
  <c r="AJ33"/>
  <c r="AI33"/>
  <c r="AH33"/>
  <c r="AI32"/>
  <c r="AJ32" s="1"/>
  <c r="AH32"/>
  <c r="AJ31"/>
  <c r="AI31"/>
  <c r="AH31"/>
  <c r="AI30"/>
  <c r="AJ30" s="1"/>
  <c r="AH30"/>
  <c r="AJ29"/>
  <c r="AI29"/>
  <c r="AH29"/>
  <c r="AI28"/>
  <c r="AJ28" s="1"/>
  <c r="AH28"/>
  <c r="AJ27"/>
  <c r="AI27"/>
  <c r="AH27"/>
  <c r="AI26"/>
  <c r="AJ26" s="1"/>
  <c r="AH26"/>
  <c r="AJ25"/>
  <c r="AI25"/>
  <c r="AH25"/>
  <c r="AI24"/>
  <c r="AJ24" s="1"/>
  <c r="AH24"/>
  <c r="AJ23"/>
  <c r="AI23"/>
  <c r="AH23"/>
  <c r="AI22"/>
  <c r="AJ22" s="1"/>
  <c r="AH22"/>
  <c r="AJ21"/>
  <c r="AI21"/>
  <c r="AH21"/>
  <c r="AI20"/>
  <c r="AJ20" s="1"/>
  <c r="AH20"/>
  <c r="AI19"/>
  <c r="AJ19" s="1"/>
  <c r="AH19"/>
  <c r="AH18"/>
  <c r="AI17"/>
  <c r="AH17"/>
  <c r="AJ17" s="1"/>
  <c r="AI16"/>
  <c r="AJ16" s="1"/>
  <c r="AH16"/>
  <c r="AC16"/>
  <c r="AI15"/>
  <c r="AH15"/>
  <c r="AJ15" s="1"/>
  <c r="AC15"/>
  <c r="AI14"/>
  <c r="AJ14" s="1"/>
  <c r="AH14"/>
  <c r="AI13"/>
  <c r="AH13"/>
  <c r="AJ13" s="1"/>
  <c r="AJ12"/>
  <c r="AI12"/>
  <c r="AH12"/>
  <c r="AI11"/>
  <c r="AH11"/>
  <c r="AJ11" s="1"/>
  <c r="AI10"/>
  <c r="AH10"/>
  <c r="AJ10" s="1"/>
  <c r="AJ9"/>
  <c r="AI9"/>
  <c r="AH9"/>
  <c r="E6"/>
  <c r="K5"/>
  <c r="E4"/>
  <c r="K3"/>
  <c r="E3"/>
  <c r="AF39" i="8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38"/>
  <c r="AF39" i="7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38"/>
  <c r="AF39" i="6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38"/>
  <c r="AF39" i="5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38"/>
  <c r="AF39" i="1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B76" i="8"/>
  <c r="AD73"/>
  <c r="AI33" s="1"/>
  <c r="AJ33" s="1"/>
  <c r="AC73"/>
  <c r="AI32" s="1"/>
  <c r="AJ32" s="1"/>
  <c r="AB73"/>
  <c r="AA73"/>
  <c r="AI30" s="1"/>
  <c r="AJ30" s="1"/>
  <c r="Z73"/>
  <c r="AI29" s="1"/>
  <c r="AJ29" s="1"/>
  <c r="Y73"/>
  <c r="AI28" s="1"/>
  <c r="AJ28" s="1"/>
  <c r="X73"/>
  <c r="W73"/>
  <c r="V73"/>
  <c r="AI25" s="1"/>
  <c r="AJ25" s="1"/>
  <c r="U73"/>
  <c r="AI24" s="1"/>
  <c r="AJ24" s="1"/>
  <c r="T73"/>
  <c r="S73"/>
  <c r="AI22" s="1"/>
  <c r="AJ22" s="1"/>
  <c r="R73"/>
  <c r="AI21" s="1"/>
  <c r="AJ21" s="1"/>
  <c r="Q73"/>
  <c r="AI20" s="1"/>
  <c r="AJ20" s="1"/>
  <c r="P73"/>
  <c r="O73"/>
  <c r="N73"/>
  <c r="AI17" s="1"/>
  <c r="AJ17" s="1"/>
  <c r="M73"/>
  <c r="AI16" s="1"/>
  <c r="AJ16" s="1"/>
  <c r="L73"/>
  <c r="K73"/>
  <c r="AI14" s="1"/>
  <c r="AJ14" s="1"/>
  <c r="J73"/>
  <c r="AI13" s="1"/>
  <c r="AJ13" s="1"/>
  <c r="I73"/>
  <c r="AI12" s="1"/>
  <c r="AJ12" s="1"/>
  <c r="H73"/>
  <c r="G73"/>
  <c r="AI10" s="1"/>
  <c r="AJ10" s="1"/>
  <c r="F73"/>
  <c r="AI9" s="1"/>
  <c r="AJ9" s="1"/>
  <c r="AE72"/>
  <c r="E72"/>
  <c r="D72"/>
  <c r="AE71"/>
  <c r="E71"/>
  <c r="D71"/>
  <c r="AE70"/>
  <c r="E70"/>
  <c r="D70"/>
  <c r="AE69"/>
  <c r="E69"/>
  <c r="D69"/>
  <c r="AE68"/>
  <c r="E68"/>
  <c r="D68"/>
  <c r="AE67"/>
  <c r="E67"/>
  <c r="D67"/>
  <c r="AE66"/>
  <c r="E66"/>
  <c r="D66"/>
  <c r="AE65"/>
  <c r="E65"/>
  <c r="D65"/>
  <c r="AE64"/>
  <c r="E64"/>
  <c r="D64"/>
  <c r="AE63"/>
  <c r="E63"/>
  <c r="D63"/>
  <c r="AE62"/>
  <c r="E62"/>
  <c r="D62"/>
  <c r="AE61"/>
  <c r="E61"/>
  <c r="D61"/>
  <c r="AE60"/>
  <c r="E60"/>
  <c r="D60"/>
  <c r="AE59"/>
  <c r="E59"/>
  <c r="D59"/>
  <c r="AE58"/>
  <c r="E58"/>
  <c r="D58"/>
  <c r="AE57"/>
  <c r="E57"/>
  <c r="D57"/>
  <c r="AE56"/>
  <c r="E56"/>
  <c r="D56"/>
  <c r="AE55"/>
  <c r="E55"/>
  <c r="D55"/>
  <c r="AE54"/>
  <c r="E54"/>
  <c r="D54"/>
  <c r="AE53"/>
  <c r="E53"/>
  <c r="D53"/>
  <c r="AE52"/>
  <c r="E52"/>
  <c r="D52"/>
  <c r="AE51"/>
  <c r="E51"/>
  <c r="D51"/>
  <c r="AE50"/>
  <c r="E50"/>
  <c r="D50"/>
  <c r="AE49"/>
  <c r="E49"/>
  <c r="D49"/>
  <c r="AE48"/>
  <c r="E48"/>
  <c r="D48"/>
  <c r="AE47"/>
  <c r="E47"/>
  <c r="D47"/>
  <c r="AE46"/>
  <c r="E46"/>
  <c r="D46"/>
  <c r="AE45"/>
  <c r="E45"/>
  <c r="D45"/>
  <c r="AE44"/>
  <c r="E44"/>
  <c r="D44"/>
  <c r="AE43"/>
  <c r="E43"/>
  <c r="D43"/>
  <c r="AE42"/>
  <c r="E42"/>
  <c r="D42"/>
  <c r="AE41"/>
  <c r="E41"/>
  <c r="D41"/>
  <c r="AE40"/>
  <c r="E40"/>
  <c r="D40"/>
  <c r="AE39"/>
  <c r="E39"/>
  <c r="D39"/>
  <c r="O9"/>
  <c r="AE38"/>
  <c r="E38"/>
  <c r="D38"/>
  <c r="F34"/>
  <c r="AH33"/>
  <c r="AH32"/>
  <c r="AI31"/>
  <c r="AJ31" s="1"/>
  <c r="AH31"/>
  <c r="AH30"/>
  <c r="AH29"/>
  <c r="AH28"/>
  <c r="AI27"/>
  <c r="AJ27" s="1"/>
  <c r="AH27"/>
  <c r="AI26"/>
  <c r="AJ26" s="1"/>
  <c r="AH26"/>
  <c r="AH25"/>
  <c r="AH24"/>
  <c r="AI23"/>
  <c r="AJ23" s="1"/>
  <c r="AH23"/>
  <c r="AH22"/>
  <c r="AH21"/>
  <c r="AH20"/>
  <c r="AI19"/>
  <c r="AJ19" s="1"/>
  <c r="AH19"/>
  <c r="AI18"/>
  <c r="AJ18" s="1"/>
  <c r="AH18"/>
  <c r="AH17"/>
  <c r="AH16"/>
  <c r="AC16"/>
  <c r="AI15"/>
  <c r="AJ15" s="1"/>
  <c r="AH15"/>
  <c r="AC15"/>
  <c r="O15"/>
  <c r="AH14"/>
  <c r="AH13"/>
  <c r="AH12"/>
  <c r="O12"/>
  <c r="AI11"/>
  <c r="AJ11" s="1"/>
  <c r="AH11"/>
  <c r="O11"/>
  <c r="AH10"/>
  <c r="AH9"/>
  <c r="E6"/>
  <c r="K5"/>
  <c r="E4"/>
  <c r="K3"/>
  <c r="E3"/>
  <c r="AB76" i="7"/>
  <c r="AD73"/>
  <c r="AC73"/>
  <c r="AI32" s="1"/>
  <c r="AJ32" s="1"/>
  <c r="AB73"/>
  <c r="AA73"/>
  <c r="AI30" s="1"/>
  <c r="AJ30" s="1"/>
  <c r="Z73"/>
  <c r="AI29" s="1"/>
  <c r="AJ29" s="1"/>
  <c r="Y73"/>
  <c r="X73"/>
  <c r="W73"/>
  <c r="AI26" s="1"/>
  <c r="AJ26" s="1"/>
  <c r="V73"/>
  <c r="AI25" s="1"/>
  <c r="AJ25" s="1"/>
  <c r="U73"/>
  <c r="T73"/>
  <c r="S73"/>
  <c r="AI22" s="1"/>
  <c r="AJ22" s="1"/>
  <c r="R73"/>
  <c r="AI21" s="1"/>
  <c r="AJ21" s="1"/>
  <c r="Q73"/>
  <c r="P73"/>
  <c r="O73"/>
  <c r="AI18" s="1"/>
  <c r="AJ18" s="1"/>
  <c r="N73"/>
  <c r="M73"/>
  <c r="AI16" s="1"/>
  <c r="AJ16" s="1"/>
  <c r="L73"/>
  <c r="K73"/>
  <c r="J73"/>
  <c r="AI13" s="1"/>
  <c r="AJ13" s="1"/>
  <c r="I73"/>
  <c r="AI12" s="1"/>
  <c r="AJ12" s="1"/>
  <c r="H73"/>
  <c r="G73"/>
  <c r="F73"/>
  <c r="AI9" s="1"/>
  <c r="AJ9" s="1"/>
  <c r="AE72"/>
  <c r="E72"/>
  <c r="D72"/>
  <c r="AE71"/>
  <c r="E71"/>
  <c r="D71"/>
  <c r="AE70"/>
  <c r="E70"/>
  <c r="D70"/>
  <c r="AE69"/>
  <c r="E69"/>
  <c r="D69"/>
  <c r="AE68"/>
  <c r="E68"/>
  <c r="D68"/>
  <c r="AE67"/>
  <c r="E67"/>
  <c r="D67"/>
  <c r="AE66"/>
  <c r="E66"/>
  <c r="D66"/>
  <c r="AE65"/>
  <c r="E65"/>
  <c r="D65"/>
  <c r="AE64"/>
  <c r="E64"/>
  <c r="D64"/>
  <c r="AE63"/>
  <c r="E63"/>
  <c r="D63"/>
  <c r="AE62"/>
  <c r="E62"/>
  <c r="D62"/>
  <c r="AE61"/>
  <c r="E61"/>
  <c r="D61"/>
  <c r="AE60"/>
  <c r="E60"/>
  <c r="D60"/>
  <c r="AE59"/>
  <c r="E59"/>
  <c r="D59"/>
  <c r="AE58"/>
  <c r="E58"/>
  <c r="D58"/>
  <c r="AE57"/>
  <c r="E57"/>
  <c r="D57"/>
  <c r="AE56"/>
  <c r="E56"/>
  <c r="D56"/>
  <c r="AE55"/>
  <c r="E55"/>
  <c r="D55"/>
  <c r="AE54"/>
  <c r="E54"/>
  <c r="D54"/>
  <c r="AE53"/>
  <c r="E53"/>
  <c r="D53"/>
  <c r="AE52"/>
  <c r="E52"/>
  <c r="D52"/>
  <c r="AE51"/>
  <c r="E51"/>
  <c r="D51"/>
  <c r="AE50"/>
  <c r="E50"/>
  <c r="D50"/>
  <c r="AE49"/>
  <c r="E49"/>
  <c r="D49"/>
  <c r="AE48"/>
  <c r="E48"/>
  <c r="D48"/>
  <c r="AE47"/>
  <c r="E47"/>
  <c r="D47"/>
  <c r="AE46"/>
  <c r="E46"/>
  <c r="D46"/>
  <c r="AE45"/>
  <c r="E45"/>
  <c r="D45"/>
  <c r="AE44"/>
  <c r="E44"/>
  <c r="D44"/>
  <c r="AE43"/>
  <c r="E43"/>
  <c r="D43"/>
  <c r="AE42"/>
  <c r="E42"/>
  <c r="D42"/>
  <c r="AE41"/>
  <c r="E41"/>
  <c r="D41"/>
  <c r="AE40"/>
  <c r="E40"/>
  <c r="D40"/>
  <c r="AE39"/>
  <c r="E39"/>
  <c r="D39"/>
  <c r="AE38"/>
  <c r="E38"/>
  <c r="D38"/>
  <c r="F34"/>
  <c r="AI33"/>
  <c r="AJ33" s="1"/>
  <c r="AH33"/>
  <c r="AH32"/>
  <c r="AI31"/>
  <c r="AJ31" s="1"/>
  <c r="AH31"/>
  <c r="AH30"/>
  <c r="AH29"/>
  <c r="AI28"/>
  <c r="AJ28" s="1"/>
  <c r="AH28"/>
  <c r="AI27"/>
  <c r="AJ27" s="1"/>
  <c r="AH27"/>
  <c r="AH26"/>
  <c r="AH25"/>
  <c r="AI24"/>
  <c r="AJ24" s="1"/>
  <c r="AH24"/>
  <c r="AI23"/>
  <c r="AJ23" s="1"/>
  <c r="AH23"/>
  <c r="AH22"/>
  <c r="AH21"/>
  <c r="AI20"/>
  <c r="AJ20" s="1"/>
  <c r="AH20"/>
  <c r="AI19"/>
  <c r="AJ19" s="1"/>
  <c r="AH19"/>
  <c r="AH18"/>
  <c r="AI17"/>
  <c r="AJ17" s="1"/>
  <c r="AH17"/>
  <c r="AH16"/>
  <c r="AC16"/>
  <c r="AI15"/>
  <c r="AJ15" s="1"/>
  <c r="AH15"/>
  <c r="AC15"/>
  <c r="AI14"/>
  <c r="AJ14" s="1"/>
  <c r="AH14"/>
  <c r="AH13"/>
  <c r="AH12"/>
  <c r="AI11"/>
  <c r="AJ11" s="1"/>
  <c r="AH11"/>
  <c r="AI10"/>
  <c r="AJ10" s="1"/>
  <c r="AH10"/>
  <c r="AH9"/>
  <c r="E6"/>
  <c r="K5"/>
  <c r="E4"/>
  <c r="K3"/>
  <c r="E3"/>
  <c r="AB76" i="6"/>
  <c r="AD73"/>
  <c r="AC73"/>
  <c r="AI32" s="1"/>
  <c r="AJ32" s="1"/>
  <c r="AB73"/>
  <c r="AI31" s="1"/>
  <c r="AJ31" s="1"/>
  <c r="AA73"/>
  <c r="AI30" s="1"/>
  <c r="AJ30" s="1"/>
  <c r="Z73"/>
  <c r="Y73"/>
  <c r="AI28" s="1"/>
  <c r="AJ28" s="1"/>
  <c r="X73"/>
  <c r="AI27" s="1"/>
  <c r="AJ27" s="1"/>
  <c r="W73"/>
  <c r="V73"/>
  <c r="U73"/>
  <c r="AI24" s="1"/>
  <c r="AJ24" s="1"/>
  <c r="T73"/>
  <c r="AI23" s="1"/>
  <c r="AJ23" s="1"/>
  <c r="S73"/>
  <c r="AI22" s="1"/>
  <c r="AJ22" s="1"/>
  <c r="R73"/>
  <c r="Q73"/>
  <c r="P73"/>
  <c r="AI19" s="1"/>
  <c r="AJ19" s="1"/>
  <c r="O73"/>
  <c r="AI18" s="1"/>
  <c r="AJ18" s="1"/>
  <c r="N73"/>
  <c r="M73"/>
  <c r="AI16" s="1"/>
  <c r="AJ16" s="1"/>
  <c r="L73"/>
  <c r="AI15" s="1"/>
  <c r="AJ15" s="1"/>
  <c r="K73"/>
  <c r="AI14" s="1"/>
  <c r="AJ14" s="1"/>
  <c r="J73"/>
  <c r="I73"/>
  <c r="AI12" s="1"/>
  <c r="AJ12" s="1"/>
  <c r="H73"/>
  <c r="AI11" s="1"/>
  <c r="AJ11" s="1"/>
  <c r="G73"/>
  <c r="AI10" s="1"/>
  <c r="AJ10" s="1"/>
  <c r="F73"/>
  <c r="AE72"/>
  <c r="E72"/>
  <c r="D72"/>
  <c r="AE71"/>
  <c r="E71"/>
  <c r="D71"/>
  <c r="AE70"/>
  <c r="E70"/>
  <c r="D70"/>
  <c r="AE69"/>
  <c r="E69"/>
  <c r="D69"/>
  <c r="AE68"/>
  <c r="E68"/>
  <c r="D68"/>
  <c r="AE67"/>
  <c r="E67"/>
  <c r="D67"/>
  <c r="AE66"/>
  <c r="E66"/>
  <c r="D66"/>
  <c r="AE65"/>
  <c r="E65"/>
  <c r="D65"/>
  <c r="AE64"/>
  <c r="E64"/>
  <c r="D64"/>
  <c r="AE63"/>
  <c r="E63"/>
  <c r="D63"/>
  <c r="AE62"/>
  <c r="E62"/>
  <c r="D62"/>
  <c r="AE61"/>
  <c r="E61"/>
  <c r="D61"/>
  <c r="AE60"/>
  <c r="E60"/>
  <c r="D60"/>
  <c r="AE59"/>
  <c r="E59"/>
  <c r="D59"/>
  <c r="AE58"/>
  <c r="E58"/>
  <c r="D58"/>
  <c r="AE57"/>
  <c r="E57"/>
  <c r="D57"/>
  <c r="AE56"/>
  <c r="E56"/>
  <c r="D56"/>
  <c r="AE55"/>
  <c r="E55"/>
  <c r="D55"/>
  <c r="AE54"/>
  <c r="E54"/>
  <c r="D54"/>
  <c r="AE53"/>
  <c r="E53"/>
  <c r="D53"/>
  <c r="AE52"/>
  <c r="E52"/>
  <c r="D52"/>
  <c r="AE51"/>
  <c r="E51"/>
  <c r="D51"/>
  <c r="AE50"/>
  <c r="E50"/>
  <c r="D50"/>
  <c r="AE49"/>
  <c r="E49"/>
  <c r="D49"/>
  <c r="AE48"/>
  <c r="E48"/>
  <c r="D48"/>
  <c r="AE47"/>
  <c r="E47"/>
  <c r="D47"/>
  <c r="AE46"/>
  <c r="E46"/>
  <c r="D46"/>
  <c r="AE45"/>
  <c r="E45"/>
  <c r="D45"/>
  <c r="AE44"/>
  <c r="E44"/>
  <c r="D44"/>
  <c r="AE43"/>
  <c r="E43"/>
  <c r="D43"/>
  <c r="AE42"/>
  <c r="E42"/>
  <c r="D42"/>
  <c r="AE41"/>
  <c r="E41"/>
  <c r="D41"/>
  <c r="AE40"/>
  <c r="E40"/>
  <c r="D40"/>
  <c r="AE39"/>
  <c r="E39"/>
  <c r="D39"/>
  <c r="AE38"/>
  <c r="E38"/>
  <c r="D38"/>
  <c r="F34"/>
  <c r="AJ33"/>
  <c r="AI33"/>
  <c r="AH33"/>
  <c r="AH32"/>
  <c r="AH31"/>
  <c r="AH30"/>
  <c r="AI29"/>
  <c r="AJ29" s="1"/>
  <c r="AH29"/>
  <c r="AH28"/>
  <c r="AH27"/>
  <c r="AI26"/>
  <c r="AJ26" s="1"/>
  <c r="AH26"/>
  <c r="AI25"/>
  <c r="AJ25" s="1"/>
  <c r="AH25"/>
  <c r="AH24"/>
  <c r="AH23"/>
  <c r="AH22"/>
  <c r="AI21"/>
  <c r="AJ21" s="1"/>
  <c r="AH21"/>
  <c r="AI20"/>
  <c r="AJ20" s="1"/>
  <c r="AH20"/>
  <c r="AH19"/>
  <c r="AH18"/>
  <c r="AI17"/>
  <c r="AJ17" s="1"/>
  <c r="AH17"/>
  <c r="AH16"/>
  <c r="AC16"/>
  <c r="AH15"/>
  <c r="AC15"/>
  <c r="AH14"/>
  <c r="AJ13"/>
  <c r="AI13"/>
  <c r="AH13"/>
  <c r="AH12"/>
  <c r="AH11"/>
  <c r="AH10"/>
  <c r="AI9"/>
  <c r="AJ9" s="1"/>
  <c r="AH9"/>
  <c r="E6"/>
  <c r="K5"/>
  <c r="E4"/>
  <c r="K3"/>
  <c r="E3"/>
  <c r="AB76" i="5"/>
  <c r="AD73"/>
  <c r="AI33" s="1"/>
  <c r="AJ33" s="1"/>
  <c r="AC73"/>
  <c r="AI32" s="1"/>
  <c r="AJ32" s="1"/>
  <c r="AB73"/>
  <c r="AI31" s="1"/>
  <c r="AJ31" s="1"/>
  <c r="AA73"/>
  <c r="AI30" s="1"/>
  <c r="AJ30" s="1"/>
  <c r="Z73"/>
  <c r="AI29" s="1"/>
  <c r="AJ29" s="1"/>
  <c r="Y73"/>
  <c r="X73"/>
  <c r="AI27" s="1"/>
  <c r="AJ27" s="1"/>
  <c r="W73"/>
  <c r="AI26" s="1"/>
  <c r="AJ26" s="1"/>
  <c r="V73"/>
  <c r="AI25" s="1"/>
  <c r="AJ25" s="1"/>
  <c r="U73"/>
  <c r="AI24" s="1"/>
  <c r="AJ24" s="1"/>
  <c r="T73"/>
  <c r="AI23" s="1"/>
  <c r="AJ23" s="1"/>
  <c r="S73"/>
  <c r="R73"/>
  <c r="AI21" s="1"/>
  <c r="AJ21" s="1"/>
  <c r="Q73"/>
  <c r="AI20" s="1"/>
  <c r="AJ20" s="1"/>
  <c r="P73"/>
  <c r="AI19" s="1"/>
  <c r="AJ19" s="1"/>
  <c r="O73"/>
  <c r="AI18" s="1"/>
  <c r="AJ18" s="1"/>
  <c r="N73"/>
  <c r="AI17" s="1"/>
  <c r="AJ17" s="1"/>
  <c r="M73"/>
  <c r="AI16" s="1"/>
  <c r="AJ16" s="1"/>
  <c r="L73"/>
  <c r="AI15" s="1"/>
  <c r="AJ15" s="1"/>
  <c r="K73"/>
  <c r="AI14" s="1"/>
  <c r="AJ14" s="1"/>
  <c r="J73"/>
  <c r="AI13" s="1"/>
  <c r="AJ13" s="1"/>
  <c r="I73"/>
  <c r="AI12" s="1"/>
  <c r="AJ12" s="1"/>
  <c r="H73"/>
  <c r="AI11" s="1"/>
  <c r="AJ11" s="1"/>
  <c r="G73"/>
  <c r="AI10" s="1"/>
  <c r="AJ10" s="1"/>
  <c r="F73"/>
  <c r="AI9" s="1"/>
  <c r="AJ9" s="1"/>
  <c r="AE72"/>
  <c r="E72"/>
  <c r="D72"/>
  <c r="AE71"/>
  <c r="E71"/>
  <c r="D71"/>
  <c r="AE70"/>
  <c r="E70"/>
  <c r="D70"/>
  <c r="AE69"/>
  <c r="E69"/>
  <c r="D69"/>
  <c r="AE68"/>
  <c r="E68"/>
  <c r="D68"/>
  <c r="AE67"/>
  <c r="E67"/>
  <c r="D67"/>
  <c r="AE66"/>
  <c r="E66"/>
  <c r="D66"/>
  <c r="AE65"/>
  <c r="E65"/>
  <c r="D65"/>
  <c r="AE64"/>
  <c r="E64"/>
  <c r="D64"/>
  <c r="AE63"/>
  <c r="E63"/>
  <c r="D63"/>
  <c r="AE62"/>
  <c r="E62"/>
  <c r="D62"/>
  <c r="AE61"/>
  <c r="E61"/>
  <c r="D61"/>
  <c r="AE60"/>
  <c r="E60"/>
  <c r="D60"/>
  <c r="AE59"/>
  <c r="E59"/>
  <c r="D59"/>
  <c r="AE58"/>
  <c r="E58"/>
  <c r="D58"/>
  <c r="AE57"/>
  <c r="E57"/>
  <c r="D57"/>
  <c r="AE56"/>
  <c r="E56"/>
  <c r="D56"/>
  <c r="AE55"/>
  <c r="E55"/>
  <c r="D55"/>
  <c r="AE54"/>
  <c r="E54"/>
  <c r="D54"/>
  <c r="AE53"/>
  <c r="E53"/>
  <c r="D53"/>
  <c r="AE52"/>
  <c r="E52"/>
  <c r="D52"/>
  <c r="AE51"/>
  <c r="E51"/>
  <c r="D51"/>
  <c r="AE50"/>
  <c r="E50"/>
  <c r="D50"/>
  <c r="AE49"/>
  <c r="E49"/>
  <c r="D49"/>
  <c r="AE48"/>
  <c r="E48"/>
  <c r="D48"/>
  <c r="AE47"/>
  <c r="E47"/>
  <c r="D47"/>
  <c r="AE46"/>
  <c r="E46"/>
  <c r="D46"/>
  <c r="AE45"/>
  <c r="E45"/>
  <c r="D45"/>
  <c r="AE44"/>
  <c r="E44"/>
  <c r="D44"/>
  <c r="AE43"/>
  <c r="E43"/>
  <c r="D43"/>
  <c r="AE42"/>
  <c r="E42"/>
  <c r="D42"/>
  <c r="AE41"/>
  <c r="E41"/>
  <c r="D41"/>
  <c r="AE40"/>
  <c r="E40"/>
  <c r="D40"/>
  <c r="AE39"/>
  <c r="E39"/>
  <c r="D39"/>
  <c r="AE38"/>
  <c r="E38"/>
  <c r="D38"/>
  <c r="F34"/>
  <c r="AH33"/>
  <c r="AH32"/>
  <c r="AH31"/>
  <c r="AH30"/>
  <c r="AH29"/>
  <c r="AI28"/>
  <c r="AJ28" s="1"/>
  <c r="AH28"/>
  <c r="AH27"/>
  <c r="AH26"/>
  <c r="AH25"/>
  <c r="AH24"/>
  <c r="AH23"/>
  <c r="AI22"/>
  <c r="AJ22" s="1"/>
  <c r="AH22"/>
  <c r="AH21"/>
  <c r="AH20"/>
  <c r="AH19"/>
  <c r="AH18"/>
  <c r="AH17"/>
  <c r="AH16"/>
  <c r="AC16"/>
  <c r="AH15"/>
  <c r="AC15"/>
  <c r="AH14"/>
  <c r="AH13"/>
  <c r="AH12"/>
  <c r="AH11"/>
  <c r="AH10"/>
  <c r="AH9"/>
  <c r="E6"/>
  <c r="K5"/>
  <c r="E4"/>
  <c r="K3"/>
  <c r="E3"/>
  <c r="AC15" i="1"/>
  <c r="O15" i="10" l="1"/>
  <c r="R7"/>
  <c r="O13"/>
  <c r="O12"/>
  <c r="O11"/>
  <c r="O10"/>
  <c r="O9"/>
  <c r="O10" i="8"/>
  <c r="O13"/>
  <c r="O15" i="5"/>
  <c r="O15" i="7"/>
  <c r="O15" i="6"/>
  <c r="R7" i="8"/>
  <c r="R7" i="7"/>
  <c r="O13"/>
  <c r="O12"/>
  <c r="O11"/>
  <c r="O10"/>
  <c r="O9"/>
  <c r="R7" i="6"/>
  <c r="O13"/>
  <c r="O12"/>
  <c r="O11"/>
  <c r="O10"/>
  <c r="O9"/>
  <c r="R7" i="5"/>
  <c r="O13"/>
  <c r="O12"/>
  <c r="O11"/>
  <c r="O10"/>
  <c r="O9"/>
  <c r="AC16" i="1"/>
  <c r="AB76"/>
  <c r="O16" i="10" l="1"/>
  <c r="AD5" s="1"/>
  <c r="O16" i="8"/>
  <c r="AD5" s="1"/>
  <c r="O16" i="5"/>
  <c r="AD5" s="1"/>
  <c r="O16" i="7"/>
  <c r="AD5" s="1"/>
  <c r="O16" i="6"/>
  <c r="AD5" s="1"/>
  <c r="K3" i="1"/>
  <c r="K5"/>
  <c r="E6" l="1"/>
  <c r="AH29" l="1"/>
  <c r="AH30"/>
  <c r="AH31"/>
  <c r="AH32"/>
  <c r="AH33"/>
  <c r="AD73" l="1"/>
  <c r="AI33" s="1"/>
  <c r="AJ33" s="1"/>
  <c r="AC73"/>
  <c r="AI32" s="1"/>
  <c r="AJ32" s="1"/>
  <c r="AB73"/>
  <c r="AI31" s="1"/>
  <c r="AJ31" s="1"/>
  <c r="AA73"/>
  <c r="AI30" s="1"/>
  <c r="AJ30" s="1"/>
  <c r="Z73"/>
  <c r="AI29" s="1"/>
  <c r="AJ29" s="1"/>
  <c r="Y73"/>
  <c r="AI28" s="1"/>
  <c r="F73"/>
  <c r="F34" l="1"/>
  <c r="B2" i="4" l="1"/>
  <c r="E4" i="1"/>
  <c r="E3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9"/>
  <c r="AE39"/>
  <c r="AF65"/>
  <c r="AF66"/>
  <c r="AF67"/>
  <c r="AF68"/>
  <c r="AF69"/>
  <c r="AF70"/>
  <c r="AF71"/>
  <c r="AF72"/>
  <c r="AE38"/>
  <c r="AF38" s="1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E38"/>
  <c r="D38"/>
  <c r="AI9"/>
  <c r="G73"/>
  <c r="AI10" s="1"/>
  <c r="H73"/>
  <c r="AI11" s="1"/>
  <c r="AJ11" s="1"/>
  <c r="I73"/>
  <c r="AI12" s="1"/>
  <c r="AJ12" s="1"/>
  <c r="J73"/>
  <c r="AI13" s="1"/>
  <c r="AJ13" s="1"/>
  <c r="K73"/>
  <c r="AI14" s="1"/>
  <c r="L73"/>
  <c r="AI15" s="1"/>
  <c r="AJ15" s="1"/>
  <c r="M73"/>
  <c r="AI16" s="1"/>
  <c r="AJ16" s="1"/>
  <c r="N73"/>
  <c r="AI17" s="1"/>
  <c r="AJ17" s="1"/>
  <c r="O73"/>
  <c r="AI18" s="1"/>
  <c r="P73"/>
  <c r="AI19" s="1"/>
  <c r="AJ19" s="1"/>
  <c r="Q73"/>
  <c r="AI20" s="1"/>
  <c r="AJ20" s="1"/>
  <c r="R73"/>
  <c r="AI21" s="1"/>
  <c r="AJ21" s="1"/>
  <c r="S73"/>
  <c r="AI22" s="1"/>
  <c r="T73"/>
  <c r="AI23" s="1"/>
  <c r="AJ23" s="1"/>
  <c r="U73"/>
  <c r="AI24" s="1"/>
  <c r="AJ24" s="1"/>
  <c r="V73"/>
  <c r="AI25" s="1"/>
  <c r="AJ25" s="1"/>
  <c r="W73"/>
  <c r="AI26" s="1"/>
  <c r="X73"/>
  <c r="AI27" s="1"/>
  <c r="AJ27" s="1"/>
  <c r="AJ28"/>
  <c r="AJ9" l="1"/>
  <c r="AJ18"/>
  <c r="AJ14"/>
  <c r="AJ10"/>
  <c r="O9"/>
  <c r="O13"/>
  <c r="O12"/>
  <c r="O11"/>
  <c r="O10"/>
  <c r="AJ26"/>
  <c r="AJ22"/>
  <c r="O15"/>
  <c r="R7" l="1"/>
  <c r="O16"/>
  <c r="AD5" s="1"/>
</calcChain>
</file>

<file path=xl/sharedStrings.xml><?xml version="1.0" encoding="utf-8"?>
<sst xmlns="http://schemas.openxmlformats.org/spreadsheetml/2006/main" count="392" uniqueCount="122">
  <si>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</si>
  <si>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</si>
  <si>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</si>
  <si>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</si>
  <si>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</si>
  <si>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</si>
  <si>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</si>
  <si>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</si>
  <si>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</si>
  <si>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</si>
  <si>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</si>
  <si>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</si>
  <si>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</si>
  <si>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</si>
  <si>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</si>
  <si>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</si>
  <si>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</si>
  <si>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</si>
  <si>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</si>
  <si>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</si>
  <si>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Soruların ilgili olduğu konular</t>
  </si>
  <si>
    <t>SORU ANALİZİ VE SINAV BAŞARI DEĞERLENDİRMESİ</t>
  </si>
  <si>
    <t>Dikdörtgenler Prizması</t>
  </si>
  <si>
    <t>Temel Orantı</t>
  </si>
  <si>
    <t>Dikdörtgenler Prz. Hacim</t>
  </si>
  <si>
    <t>Kare Prizma Hacim</t>
  </si>
  <si>
    <t>Öklid Bağıntısı</t>
  </si>
  <si>
    <t>Pisagor Bağıntısı</t>
  </si>
  <si>
    <t>Cisim Köşegeni</t>
  </si>
  <si>
    <t>Başarının düşük olduğu bu konular sınıfta ilan edildi. Sınav soruları  sınıfta çözüldü. Özellikle bu konular üzerinde ayrıntılı olarak açıklama yapıldı. Yapılan hatalar vurgulandı.</t>
  </si>
  <si>
    <t>: 1.Dönem</t>
  </si>
  <si>
    <t>Sınıf</t>
  </si>
  <si>
    <t>EDANUR BİLGİN</t>
  </si>
  <si>
    <t>HAMİDE AKKUŞ</t>
  </si>
  <si>
    <t>ALEYNA GÜNEŞ</t>
  </si>
  <si>
    <t>İLKNUR KESKİN</t>
  </si>
  <si>
    <t>GÜLSÜM UYSAL</t>
  </si>
  <si>
    <t>ZÜHRE BEKLİ</t>
  </si>
  <si>
    <t>MERVE ÇELİKTAŞ</t>
  </si>
  <si>
    <t>GÜLER GÜNEŞ</t>
  </si>
  <si>
    <t>BÜŞRA AYDOĞDU</t>
  </si>
  <si>
    <t>NERİMAN ŞİMŞEK</t>
  </si>
  <si>
    <t>YADİGAR ŞAHİN</t>
  </si>
  <si>
    <t>KADER ÇAKIR</t>
  </si>
  <si>
    <t>MERVE KOCA</t>
  </si>
  <si>
    <t>MERVE ŞİMŞEK</t>
  </si>
  <si>
    <t>MELEK SAĞLAM</t>
  </si>
  <si>
    <t>SELMA KESKİNOĞLU</t>
  </si>
  <si>
    <t>ECE SİNEM SARI</t>
  </si>
  <si>
    <t>ESME PEKER</t>
  </si>
  <si>
    <t>GÜLŞENUR CEYLAN</t>
  </si>
  <si>
    <t>DERYA TAŞDELEN</t>
  </si>
  <si>
    <t>CANSEL KİBAR</t>
  </si>
  <si>
    <t>ÖZNUR KOYUNOĞLU</t>
  </si>
  <si>
    <t>SEVDANUR GENÇAY</t>
  </si>
  <si>
    <t>SİNEM ÇAKIR</t>
  </si>
  <si>
    <t>ELİF AYTÜRK</t>
  </si>
  <si>
    <t>FATMA SAĞLAM</t>
  </si>
  <si>
    <t>SEVDANUR BAYSAL</t>
  </si>
  <si>
    <t>:</t>
  </si>
  <si>
    <t>Ders</t>
  </si>
  <si>
    <t>Öğretmen</t>
  </si>
  <si>
    <t>Okul</t>
  </si>
  <si>
    <t>Öğretim Yılı</t>
  </si>
  <si>
    <t>9-A</t>
  </si>
  <si>
    <t>Bilgileri Doldurunuz.</t>
  </si>
  <si>
    <t>Branşı</t>
  </si>
  <si>
    <t>2013-2014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</si>
  <si>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</si>
  <si>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</si>
  <si>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</si>
  <si>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</si>
  <si>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</si>
  <si>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</si>
  <si>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</si>
  <si>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: 1.Sınav</t>
  </si>
  <si>
    <t>Okul Müdürü</t>
  </si>
  <si>
    <t>Sınıfın Başarı Yüzdesi</t>
  </si>
  <si>
    <t>Aşağıda belirtilen konularda başarı oranı %50 nin altında kalmıştır.</t>
  </si>
  <si>
    <t>: 2.Sınav</t>
  </si>
  <si>
    <t>: 3.Sınav</t>
  </si>
  <si>
    <t>: 2.Dönem</t>
  </si>
  <si>
    <t>1. Sınav</t>
  </si>
  <si>
    <t>2. Sınav</t>
  </si>
  <si>
    <t>3. Sınav</t>
  </si>
  <si>
    <t>1. DÖNEM</t>
  </si>
  <si>
    <t>2.DÖNEM</t>
  </si>
  <si>
    <t>Sınavlara Git :</t>
  </si>
  <si>
    <t>Tarih ve Edebiyat</t>
  </si>
  <si>
    <t>Hassa Anadolu Lisesi</t>
  </si>
  <si>
    <t>Türk Edebiyatı</t>
  </si>
  <si>
    <t>Muzaffer ÜLGER</t>
  </si>
  <si>
    <t>………………………</t>
  </si>
  <si>
    <t>……………..</t>
  </si>
  <si>
    <t>……………………..</t>
  </si>
  <si>
    <t>……………….</t>
  </si>
  <si>
    <t>…………………..</t>
  </si>
  <si>
    <t>Konu 1</t>
  </si>
  <si>
    <t>Konu 2</t>
  </si>
  <si>
    <t>Konu 3</t>
  </si>
  <si>
    <t>Konu 4</t>
  </si>
  <si>
    <t>Konu 5</t>
  </si>
  <si>
    <t>Konu 6</t>
  </si>
  <si>
    <t>Konu 7</t>
  </si>
  <si>
    <t>Konu 8</t>
  </si>
  <si>
    <t>Konu 9</t>
  </si>
  <si>
    <t>Konu 10</t>
  </si>
  <si>
    <t>Konu 11</t>
  </si>
  <si>
    <t>Konu 12</t>
  </si>
  <si>
    <t>Konu 13</t>
  </si>
  <si>
    <t>Konu 14</t>
  </si>
  <si>
    <t>Konu 15</t>
  </si>
  <si>
    <t>Konu 16</t>
  </si>
  <si>
    <t>Konu 17</t>
  </si>
  <si>
    <t>Konu 18</t>
  </si>
  <si>
    <t>Konu 19</t>
  </si>
  <si>
    <t>Konu 20</t>
  </si>
  <si>
    <t>Konu 21</t>
  </si>
  <si>
    <t>Konu 22</t>
  </si>
  <si>
    <t>Konu 23</t>
  </si>
  <si>
    <t>Konu 24</t>
  </si>
  <si>
    <t>Konu 25</t>
  </si>
</sst>
</file>

<file path=xl/styles.xml><?xml version="1.0" encoding="utf-8"?>
<styleSheet xmlns="http://schemas.openxmlformats.org/spreadsheetml/2006/main">
  <numFmts count="2">
    <numFmt numFmtId="164" formatCode="%0"/>
    <numFmt numFmtId="165" formatCode="dd/mm/yyyy;@"/>
  </numFmts>
  <fonts count="2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sz val="11"/>
      <color rgb="FFC00000"/>
      <name val="Arial Tur"/>
      <charset val="162"/>
    </font>
    <font>
      <sz val="10"/>
      <color theme="1"/>
      <name val="Arial Tur"/>
      <charset val="162"/>
    </font>
    <font>
      <u/>
      <sz val="10"/>
      <color theme="3"/>
      <name val="Arial Tur"/>
      <charset val="162"/>
    </font>
    <font>
      <sz val="10"/>
      <color theme="3"/>
      <name val="Arial Tur"/>
      <charset val="162"/>
    </font>
    <font>
      <sz val="14"/>
      <color rgb="FF0070C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002060"/>
      <name val="Arial Tur"/>
      <charset val="162"/>
    </font>
    <font>
      <b/>
      <sz val="11"/>
      <name val="Times New Roman"/>
      <family val="1"/>
      <charset val="162"/>
    </font>
    <font>
      <u/>
      <sz val="11"/>
      <color theme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8" fillId="0" borderId="0" xfId="0" applyFont="1" applyFill="1" applyAlignment="1">
      <alignment horizontal="center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Fill="1" applyProtection="1"/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11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horizontal="center" vertical="center" shrinkToFit="1"/>
    </xf>
    <xf numFmtId="0" fontId="3" fillId="4" borderId="17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1" fillId="5" borderId="1" xfId="0" applyFont="1" applyFill="1" applyBorder="1" applyAlignment="1" applyProtection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top" wrapText="1" readingOrder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1" fontId="1" fillId="0" borderId="29" xfId="0" applyNumberFormat="1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 indent="1"/>
    </xf>
    <xf numFmtId="1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6" borderId="30" xfId="0" applyFont="1" applyFill="1" applyBorder="1" applyAlignment="1" applyProtection="1">
      <alignment horizontal="left"/>
      <protection locked="0"/>
    </xf>
    <xf numFmtId="0" fontId="6" fillId="6" borderId="30" xfId="0" applyFont="1" applyFill="1" applyBorder="1" applyAlignment="1" applyProtection="1">
      <alignment horizontal="left" vertical="center"/>
      <protection locked="0"/>
    </xf>
    <xf numFmtId="0" fontId="20" fillId="6" borderId="31" xfId="1" applyFont="1" applyFill="1" applyBorder="1" applyProtection="1">
      <protection locked="0"/>
    </xf>
    <xf numFmtId="0" fontId="6" fillId="6" borderId="31" xfId="0" applyFont="1" applyFill="1" applyBorder="1" applyProtection="1">
      <protection locked="0"/>
    </xf>
    <xf numFmtId="0" fontId="20" fillId="6" borderId="32" xfId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8" fillId="5" borderId="1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/>
    </xf>
    <xf numFmtId="0" fontId="9" fillId="3" borderId="0" xfId="0" applyFont="1" applyFill="1" applyAlignment="1">
      <alignment horizontal="center" vertical="center" wrapText="1"/>
    </xf>
    <xf numFmtId="0" fontId="19" fillId="0" borderId="8" xfId="0" applyFont="1" applyFill="1" applyBorder="1" applyAlignment="1" applyProtection="1">
      <alignment horizontal="left" vertical="top" wrapText="1" shrinkToFit="1" readingOrder="1"/>
    </xf>
    <xf numFmtId="0" fontId="19" fillId="0" borderId="0" xfId="0" applyFont="1" applyFill="1" applyBorder="1" applyAlignment="1" applyProtection="1">
      <alignment horizontal="left" vertical="top" wrapText="1" shrinkToFit="1" readingOrder="1"/>
    </xf>
    <xf numFmtId="0" fontId="19" fillId="0" borderId="9" xfId="0" applyFont="1" applyFill="1" applyBorder="1" applyAlignment="1" applyProtection="1">
      <alignment horizontal="left" vertical="top" wrapText="1" shrinkToFit="1" readingOrder="1"/>
    </xf>
    <xf numFmtId="0" fontId="4" fillId="4" borderId="8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9" xfId="0" applyFont="1" applyFill="1" applyBorder="1" applyAlignment="1" applyProtection="1">
      <alignment horizontal="left" vertical="top" wrapText="1" indent="1" shrinkToFit="1" readingOrder="1"/>
      <protection locked="0"/>
    </xf>
    <xf numFmtId="0" fontId="0" fillId="3" borderId="0" xfId="0" applyFill="1" applyAlignment="1">
      <alignment horizontal="center"/>
    </xf>
    <xf numFmtId="0" fontId="7" fillId="3" borderId="0" xfId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 shrinkToFit="1"/>
    </xf>
    <xf numFmtId="0" fontId="3" fillId="4" borderId="1" xfId="0" applyFont="1" applyFill="1" applyBorder="1" applyAlignment="1" applyProtection="1">
      <alignment horizontal="left" vertical="center" indent="1" shrinkToFit="1"/>
      <protection locked="0"/>
    </xf>
    <xf numFmtId="0" fontId="16" fillId="0" borderId="10" xfId="0" applyFont="1" applyFill="1" applyBorder="1" applyAlignment="1" applyProtection="1">
      <alignment horizontal="left" vertical="center" shrinkToFit="1"/>
    </xf>
    <xf numFmtId="0" fontId="16" fillId="0" borderId="11" xfId="0" applyFont="1" applyFill="1" applyBorder="1" applyAlignment="1" applyProtection="1">
      <alignment horizontal="left" vertical="center" shrinkToFit="1"/>
    </xf>
    <xf numFmtId="0" fontId="16" fillId="0" borderId="11" xfId="0" applyFont="1" applyFill="1" applyBorder="1" applyAlignment="1" applyProtection="1">
      <alignment horizontal="right" vertical="center" shrinkToFit="1"/>
    </xf>
    <xf numFmtId="0" fontId="16" fillId="0" borderId="6" xfId="0" applyFont="1" applyFill="1" applyBorder="1" applyAlignment="1" applyProtection="1">
      <alignment horizontal="right" vertical="center" shrinkToFit="1"/>
    </xf>
    <xf numFmtId="0" fontId="16" fillId="0" borderId="5" xfId="0" applyFont="1" applyFill="1" applyBorder="1" applyAlignment="1" applyProtection="1">
      <alignment horizontal="left" vertical="center" shrinkToFit="1"/>
    </xf>
    <xf numFmtId="0" fontId="16" fillId="0" borderId="6" xfId="0" applyFont="1" applyFill="1" applyBorder="1" applyAlignment="1" applyProtection="1">
      <alignment horizontal="left" vertical="center" shrinkToFit="1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left" vertical="center" shrinkToFit="1"/>
    </xf>
    <xf numFmtId="164" fontId="1" fillId="0" borderId="6" xfId="0" applyNumberFormat="1" applyFont="1" applyFill="1" applyBorder="1" applyAlignment="1" applyProtection="1">
      <alignment horizontal="center" vertical="top" shrinkToFit="1" readingOrder="1"/>
    </xf>
    <xf numFmtId="0" fontId="3" fillId="0" borderId="16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left" vertical="center" indent="1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top" wrapText="1" readingOrder="1"/>
    </xf>
    <xf numFmtId="0" fontId="4" fillId="0" borderId="6" xfId="0" applyFont="1" applyFill="1" applyBorder="1" applyAlignment="1" applyProtection="1">
      <alignment horizontal="center" vertical="top" wrapText="1" readingOrder="1"/>
    </xf>
    <xf numFmtId="0" fontId="16" fillId="0" borderId="8" xfId="0" applyFont="1" applyFill="1" applyBorder="1" applyAlignment="1" applyProtection="1">
      <alignment horizontal="left" vertical="center" shrinkToFit="1"/>
    </xf>
    <xf numFmtId="0" fontId="16" fillId="0" borderId="0" xfId="0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 applyProtection="1">
      <alignment horizontal="left" vertical="center" shrinkToFit="1"/>
    </xf>
    <xf numFmtId="0" fontId="17" fillId="0" borderId="7" xfId="0" applyFont="1" applyFill="1" applyBorder="1" applyAlignment="1" applyProtection="1">
      <alignment horizontal="left" vertical="center" shrinkToFit="1"/>
    </xf>
    <xf numFmtId="0" fontId="17" fillId="0" borderId="9" xfId="0" applyFont="1" applyFill="1" applyBorder="1" applyAlignment="1" applyProtection="1">
      <alignment horizontal="left" vertical="center" shrinkToFit="1"/>
    </xf>
    <xf numFmtId="0" fontId="4" fillId="0" borderId="8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9" xfId="0" applyFont="1" applyFill="1" applyBorder="1" applyAlignment="1" applyProtection="1">
      <alignment horizontal="left" vertical="top" wrapText="1" indent="1" readingOrder="1"/>
    </xf>
    <xf numFmtId="0" fontId="17" fillId="0" borderId="11" xfId="0" applyFont="1" applyFill="1" applyBorder="1" applyAlignment="1" applyProtection="1">
      <alignment horizontal="left" vertical="center" shrinkToFit="1"/>
    </xf>
    <xf numFmtId="0" fontId="17" fillId="0" borderId="12" xfId="0" applyFont="1" applyFill="1" applyBorder="1" applyAlignment="1" applyProtection="1">
      <alignment horizontal="left" vertical="center" shrinkToFit="1"/>
    </xf>
    <xf numFmtId="165" fontId="0" fillId="0" borderId="0" xfId="0" applyNumberFormat="1" applyFill="1" applyAlignment="1" applyProtection="1">
      <alignment horizontal="center"/>
    </xf>
    <xf numFmtId="0" fontId="16" fillId="2" borderId="14" xfId="0" applyFont="1" applyFill="1" applyBorder="1" applyAlignment="1" applyProtection="1">
      <alignment horizontal="center" vertical="center" textRotation="90"/>
    </xf>
    <xf numFmtId="0" fontId="16" fillId="2" borderId="1" xfId="0" applyFont="1" applyFill="1" applyBorder="1" applyAlignment="1" applyProtection="1">
      <alignment horizontal="center" vertical="center" textRotation="90"/>
    </xf>
    <xf numFmtId="0" fontId="16" fillId="2" borderId="7" xfId="0" applyFont="1" applyFill="1" applyBorder="1" applyAlignment="1" applyProtection="1">
      <alignment horizontal="center" vertical="center" textRotation="90"/>
    </xf>
    <xf numFmtId="0" fontId="16" fillId="2" borderId="27" xfId="0" applyFont="1" applyFill="1" applyBorder="1" applyAlignment="1" applyProtection="1">
      <alignment horizontal="center" vertical="center" textRotation="90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 vertical="center"/>
    </xf>
    <xf numFmtId="164" fontId="1" fillId="0" borderId="19" xfId="0" applyNumberFormat="1" applyFont="1" applyFill="1" applyBorder="1" applyAlignment="1" applyProtection="1">
      <alignment horizontal="center" vertical="center"/>
    </xf>
    <xf numFmtId="164" fontId="1" fillId="0" borderId="20" xfId="0" applyNumberFormat="1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shrinkToFit="1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4" fillId="0" borderId="18" xfId="0" applyFont="1" applyFill="1" applyBorder="1" applyAlignment="1" applyProtection="1">
      <alignment horizontal="left" vertical="center" indent="1"/>
    </xf>
    <xf numFmtId="0" fontId="14" fillId="0" borderId="19" xfId="0" applyFont="1" applyFill="1" applyBorder="1" applyAlignment="1" applyProtection="1">
      <alignment horizontal="left" vertical="center" inden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7" xfId="0" applyFont="1" applyFill="1" applyBorder="1" applyAlignment="1" applyProtection="1">
      <alignment horizontal="center" vertical="top"/>
    </xf>
  </cellXfs>
  <cellStyles count="2">
    <cellStyle name="Köprü" xfId="1" builtinId="8"/>
    <cellStyle name="Normal" xfId="0" builtinId="0"/>
  </cellStyles>
  <dxfs count="24"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EAEAEA"/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'1.Dön-1.Sınav'!$F$73:$AD$73</c:f>
              <c:numCache>
                <c:formatCode>0</c:formatCode>
                <c:ptCount val="25"/>
                <c:pt idx="0">
                  <c:v>80.740740740740733</c:v>
                </c:pt>
                <c:pt idx="1">
                  <c:v>41.481481481481481</c:v>
                </c:pt>
                <c:pt idx="2">
                  <c:v>41.481481481481481</c:v>
                </c:pt>
                <c:pt idx="3">
                  <c:v>62.222222222222229</c:v>
                </c:pt>
                <c:pt idx="4">
                  <c:v>41.111111111111107</c:v>
                </c:pt>
                <c:pt idx="5">
                  <c:v>36.666666666666664</c:v>
                </c:pt>
                <c:pt idx="6">
                  <c:v>37.407407407407405</c:v>
                </c:pt>
                <c:pt idx="7">
                  <c:v>40.740740740740748</c:v>
                </c:pt>
                <c:pt idx="8">
                  <c:v>40.370370370370367</c:v>
                </c:pt>
                <c:pt idx="9">
                  <c:v>67.777777777777771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Val val="1"/>
        </c:dLbls>
        <c:gapWidth val="164"/>
        <c:overlap val="-22"/>
        <c:axId val="56070144"/>
        <c:axId val="56071680"/>
      </c:barChart>
      <c:catAx>
        <c:axId val="56070144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071680"/>
        <c:crosses val="autoZero"/>
        <c:auto val="1"/>
        <c:lblAlgn val="ctr"/>
        <c:lblOffset val="100"/>
        <c:tickLblSkip val="1"/>
        <c:tickMarkSkip val="1"/>
      </c:catAx>
      <c:valAx>
        <c:axId val="56071680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07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'2.Dön-2.Sınav'!$H$9:$H$13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'2.Dön-2.Sınav'!$O$9:$O$13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79"/>
        <c:overlap val="100"/>
        <c:axId val="72616192"/>
        <c:axId val="72614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'2.Dön-2.Sınav'!$I$9:$I$13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72614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72616192"/>
        <c:crosses val="autoZero"/>
        <c:crossBetween val="between"/>
      </c:valAx>
      <c:catAx>
        <c:axId val="7261619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2614656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'2.Dön-3.Sınav'!$F$73:$AD$73</c:f>
              <c:numCache>
                <c:formatCode>0</c:formatCode>
                <c:ptCount val="25"/>
                <c:pt idx="0">
                  <c:v>80.740740740740733</c:v>
                </c:pt>
                <c:pt idx="1">
                  <c:v>41.481481481481481</c:v>
                </c:pt>
                <c:pt idx="2">
                  <c:v>41.481481481481481</c:v>
                </c:pt>
                <c:pt idx="3">
                  <c:v>62.222222222222229</c:v>
                </c:pt>
                <c:pt idx="4">
                  <c:v>41.111111111111107</c:v>
                </c:pt>
                <c:pt idx="5">
                  <c:v>36.666666666666664</c:v>
                </c:pt>
                <c:pt idx="6">
                  <c:v>37.407407407407405</c:v>
                </c:pt>
                <c:pt idx="7">
                  <c:v>40.740740740740748</c:v>
                </c:pt>
                <c:pt idx="8">
                  <c:v>42.222222222222221</c:v>
                </c:pt>
                <c:pt idx="9">
                  <c:v>68.888888888888886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Val val="1"/>
        </c:dLbls>
        <c:gapWidth val="164"/>
        <c:overlap val="-22"/>
        <c:axId val="97961088"/>
        <c:axId val="97972224"/>
      </c:barChart>
      <c:catAx>
        <c:axId val="97961088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972224"/>
        <c:crosses val="autoZero"/>
        <c:auto val="1"/>
        <c:lblAlgn val="ctr"/>
        <c:lblOffset val="100"/>
        <c:tickLblSkip val="1"/>
        <c:tickMarkSkip val="1"/>
      </c:catAx>
      <c:valAx>
        <c:axId val="97972224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796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'2.Dön-3.Sınav'!$H$9:$H$13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'2.Dön-3.Sınav'!$O$9:$O$13</c:f>
              <c:numCache>
                <c:formatCode>0</c:formatCode>
                <c:ptCount val="5"/>
                <c:pt idx="0">
                  <c:v>15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dLbls>
          <c:showVal val="1"/>
        </c:dLbls>
        <c:gapWidth val="79"/>
        <c:overlap val="100"/>
        <c:axId val="101533952"/>
        <c:axId val="101498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'1.Dön-1.Sınav'!$I$9:$I$13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101498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101533952"/>
        <c:crosses val="autoZero"/>
        <c:crossBetween val="between"/>
      </c:valAx>
      <c:catAx>
        <c:axId val="10153395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1498240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'1.Dön-1.Sınav'!$H$9:$H$13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'1.Dön-1.Sınav'!$O$9:$O$13</c:f>
              <c:numCache>
                <c:formatCode>0</c:formatCode>
                <c:ptCount val="5"/>
                <c:pt idx="0">
                  <c:v>15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Val val="1"/>
        </c:dLbls>
        <c:gapWidth val="79"/>
        <c:overlap val="100"/>
        <c:axId val="56089600"/>
        <c:axId val="5608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'1.Dön-1.Sınav'!$I$9:$I$13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560880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56089600"/>
        <c:crosses val="autoZero"/>
        <c:crossBetween val="between"/>
      </c:valAx>
      <c:catAx>
        <c:axId val="560896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08806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'1.Dön-2.Sınav'!$F$73:$AD$73</c:f>
              <c:numCache>
                <c:formatCode>0</c:formatCode>
                <c:ptCount val="25"/>
                <c:pt idx="0">
                  <c:v>150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Val val="1"/>
        </c:dLbls>
        <c:gapWidth val="164"/>
        <c:overlap val="-22"/>
        <c:axId val="72211072"/>
        <c:axId val="55968128"/>
      </c:barChart>
      <c:catAx>
        <c:axId val="72211072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5968128"/>
        <c:crosses val="autoZero"/>
        <c:auto val="1"/>
        <c:lblAlgn val="ctr"/>
        <c:lblOffset val="100"/>
        <c:tickLblSkip val="1"/>
        <c:tickMarkSkip val="1"/>
      </c:catAx>
      <c:valAx>
        <c:axId val="55968128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221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'1.Dön-2.Sınav'!$H$9:$H$13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'1.Dön-2.Sınav'!$O$9:$O$13</c:f>
              <c:numCache>
                <c:formatCode>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79"/>
        <c:overlap val="100"/>
        <c:axId val="55990144"/>
        <c:axId val="55988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'1.Dön-2.Sınav'!$I$9:$I$13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559886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55990144"/>
        <c:crosses val="autoZero"/>
        <c:crossBetween val="between"/>
      </c:valAx>
      <c:catAx>
        <c:axId val="5599014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598860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'1.Dön-3.Sınav'!$F$73:$AD$73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Val val="1"/>
        </c:dLbls>
        <c:gapWidth val="164"/>
        <c:overlap val="-22"/>
        <c:axId val="72488448"/>
        <c:axId val="72489984"/>
      </c:barChart>
      <c:catAx>
        <c:axId val="72488448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2489984"/>
        <c:crosses val="autoZero"/>
        <c:auto val="1"/>
        <c:lblAlgn val="ctr"/>
        <c:lblOffset val="100"/>
        <c:tickLblSkip val="1"/>
        <c:tickMarkSkip val="1"/>
      </c:catAx>
      <c:valAx>
        <c:axId val="72489984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248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'1.Dön-3.Sınav'!$H$9:$H$13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'1.Dön-3.Sınav'!$O$9:$O$13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79"/>
        <c:overlap val="100"/>
        <c:axId val="72540928"/>
        <c:axId val="72518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'1.Dön-3.Sınav'!$I$9:$I$13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72518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72540928"/>
        <c:crosses val="autoZero"/>
        <c:crossBetween val="between"/>
      </c:valAx>
      <c:catAx>
        <c:axId val="725409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2518656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'2.Dön-1.Sınav'!$F$73:$AD$73</c:f>
              <c:numCache>
                <c:formatCode>0</c:formatCode>
                <c:ptCount val="2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Val val="1"/>
        </c:dLbls>
        <c:gapWidth val="164"/>
        <c:overlap val="-22"/>
        <c:axId val="72561024"/>
        <c:axId val="72562560"/>
      </c:barChart>
      <c:catAx>
        <c:axId val="72561024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2562560"/>
        <c:crosses val="autoZero"/>
        <c:auto val="1"/>
        <c:lblAlgn val="ctr"/>
        <c:lblOffset val="100"/>
        <c:tickLblSkip val="1"/>
        <c:tickMarkSkip val="1"/>
      </c:catAx>
      <c:valAx>
        <c:axId val="72562560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256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'2.Dön-1.Sınav'!$H$9:$H$13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'2.Dön-1.Sınav'!$O$9:$O$13</c:f>
              <c:numCache>
                <c:formatCode>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79"/>
        <c:overlap val="100"/>
        <c:axId val="72600960"/>
        <c:axId val="725994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'2.Dön-1.Sınav'!$I$9:$I$13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725994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72600960"/>
        <c:crosses val="autoZero"/>
        <c:crossBetween val="between"/>
      </c:valAx>
      <c:catAx>
        <c:axId val="7260096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259942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'2.Dön-2.Sınav'!$F$73:$AD$73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Val val="1"/>
        </c:dLbls>
        <c:gapWidth val="164"/>
        <c:overlap val="-22"/>
        <c:axId val="74505216"/>
        <c:axId val="74527488"/>
      </c:barChart>
      <c:catAx>
        <c:axId val="74505216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4527488"/>
        <c:crosses val="autoZero"/>
        <c:auto val="1"/>
        <c:lblAlgn val="ctr"/>
        <c:lblOffset val="100"/>
        <c:tickLblSkip val="1"/>
        <c:tickMarkSkip val="1"/>
      </c:catAx>
      <c:valAx>
        <c:axId val="74527488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450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1149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workbookViewId="0">
      <selection activeCell="H4" sqref="H4"/>
    </sheetView>
  </sheetViews>
  <sheetFormatPr defaultRowHeight="12.75"/>
  <cols>
    <col min="1" max="2" width="9.140625" style="8"/>
    <col min="3" max="3" width="9.7109375" style="8" customWidth="1"/>
    <col min="4" max="4" width="33.85546875" style="8" customWidth="1"/>
    <col min="5" max="5" width="9.140625" style="8"/>
    <col min="6" max="6" width="15.5703125" style="8" customWidth="1"/>
    <col min="7" max="7" width="1.28515625" style="8" customWidth="1"/>
    <col min="8" max="8" width="42.42578125" style="8" customWidth="1"/>
    <col min="9" max="16384" width="9.140625" style="8"/>
  </cols>
  <sheetData>
    <row r="1" spans="1:8" ht="17.25" customHeight="1">
      <c r="A1" s="67"/>
      <c r="B1" s="67"/>
      <c r="C1" s="67"/>
      <c r="D1" s="67"/>
      <c r="E1" s="67"/>
      <c r="F1" s="67"/>
      <c r="G1" s="67"/>
      <c r="H1" s="67"/>
    </row>
    <row r="2" spans="1:8" ht="18">
      <c r="B2" s="73" t="str">
        <f>H6&amp;"  SINIFI ÖĞRENCİ LİSTESİ"</f>
        <v>9-A  SINIFI ÖĞRENCİ LİSTESİ</v>
      </c>
      <c r="C2" s="73"/>
      <c r="D2" s="73"/>
    </row>
    <row r="3" spans="1:8" ht="28.5" customHeight="1">
      <c r="B3" s="68" t="s">
        <v>0</v>
      </c>
      <c r="C3" s="68"/>
      <c r="D3" s="68"/>
      <c r="F3" s="72" t="s">
        <v>65</v>
      </c>
      <c r="G3" s="72"/>
      <c r="H3" s="72"/>
    </row>
    <row r="4" spans="1:8" ht="28.5" customHeight="1">
      <c r="B4" s="15" t="s">
        <v>3</v>
      </c>
      <c r="C4" s="15" t="s">
        <v>4</v>
      </c>
      <c r="D4" s="15" t="s">
        <v>5</v>
      </c>
      <c r="F4" s="46" t="s">
        <v>62</v>
      </c>
      <c r="G4" s="47" t="s">
        <v>59</v>
      </c>
      <c r="H4" s="18" t="s">
        <v>89</v>
      </c>
    </row>
    <row r="5" spans="1:8" ht="14.1" customHeight="1">
      <c r="B5" s="16">
        <v>1</v>
      </c>
      <c r="C5" s="21">
        <v>1287</v>
      </c>
      <c r="D5" s="22" t="s">
        <v>32</v>
      </c>
      <c r="F5" s="48" t="s">
        <v>63</v>
      </c>
      <c r="G5" s="49" t="s">
        <v>59</v>
      </c>
      <c r="H5" s="18" t="s">
        <v>67</v>
      </c>
    </row>
    <row r="6" spans="1:8" ht="14.1" customHeight="1">
      <c r="B6" s="16">
        <v>2</v>
      </c>
      <c r="C6" s="21">
        <v>1288</v>
      </c>
      <c r="D6" s="22" t="s">
        <v>33</v>
      </c>
      <c r="F6" s="48" t="s">
        <v>31</v>
      </c>
      <c r="G6" s="49" t="s">
        <v>59</v>
      </c>
      <c r="H6" s="18" t="s">
        <v>64</v>
      </c>
    </row>
    <row r="7" spans="1:8" ht="14.1" customHeight="1">
      <c r="B7" s="16">
        <v>3</v>
      </c>
      <c r="C7" s="21">
        <v>1290</v>
      </c>
      <c r="D7" s="22" t="s">
        <v>34</v>
      </c>
      <c r="F7" s="48" t="s">
        <v>60</v>
      </c>
      <c r="G7" s="49" t="s">
        <v>59</v>
      </c>
      <c r="H7" s="18" t="s">
        <v>90</v>
      </c>
    </row>
    <row r="8" spans="1:8" ht="14.1" customHeight="1">
      <c r="B8" s="16">
        <v>4</v>
      </c>
      <c r="C8" s="21">
        <v>1291</v>
      </c>
      <c r="D8" s="22" t="s">
        <v>35</v>
      </c>
      <c r="F8" s="48" t="s">
        <v>61</v>
      </c>
      <c r="G8" s="49" t="s">
        <v>59</v>
      </c>
      <c r="H8" s="18" t="s">
        <v>91</v>
      </c>
    </row>
    <row r="9" spans="1:8" ht="14.1" customHeight="1">
      <c r="B9" s="16">
        <v>5</v>
      </c>
      <c r="C9" s="21">
        <v>1292</v>
      </c>
      <c r="D9" s="22" t="s">
        <v>36</v>
      </c>
      <c r="F9" s="48" t="s">
        <v>66</v>
      </c>
      <c r="G9" s="49" t="s">
        <v>59</v>
      </c>
      <c r="H9" s="18" t="s">
        <v>90</v>
      </c>
    </row>
    <row r="10" spans="1:8" ht="14.1" customHeight="1" thickBot="1">
      <c r="B10" s="16">
        <v>6</v>
      </c>
      <c r="C10" s="21">
        <v>1294</v>
      </c>
      <c r="D10" s="22" t="s">
        <v>37</v>
      </c>
      <c r="F10" s="17"/>
    </row>
    <row r="11" spans="1:8" ht="14.1" customHeight="1" thickBot="1">
      <c r="B11" s="16">
        <v>7</v>
      </c>
      <c r="C11" s="21">
        <v>1295</v>
      </c>
      <c r="D11" s="22" t="s">
        <v>38</v>
      </c>
      <c r="F11" s="62" t="s">
        <v>87</v>
      </c>
    </row>
    <row r="12" spans="1:8" ht="14.1" customHeight="1">
      <c r="B12" s="16">
        <v>8</v>
      </c>
      <c r="C12" s="21">
        <v>1296</v>
      </c>
      <c r="D12" s="22" t="s">
        <v>39</v>
      </c>
      <c r="F12" s="63" t="s">
        <v>85</v>
      </c>
      <c r="G12" s="19"/>
      <c r="H12" s="61"/>
    </row>
    <row r="13" spans="1:8" ht="14.1" customHeight="1">
      <c r="B13" s="16">
        <v>9</v>
      </c>
      <c r="C13" s="21">
        <v>1297</v>
      </c>
      <c r="D13" s="22" t="s">
        <v>40</v>
      </c>
      <c r="F13" s="64" t="s">
        <v>82</v>
      </c>
      <c r="G13" s="69"/>
      <c r="H13" s="69"/>
    </row>
    <row r="14" spans="1:8" ht="14.1" customHeight="1">
      <c r="B14" s="16">
        <v>10</v>
      </c>
      <c r="C14" s="21">
        <v>1298</v>
      </c>
      <c r="D14" s="22" t="s">
        <v>41</v>
      </c>
      <c r="F14" s="64" t="s">
        <v>83</v>
      </c>
      <c r="G14" s="70"/>
      <c r="H14" s="71"/>
    </row>
    <row r="15" spans="1:8" ht="14.1" customHeight="1">
      <c r="B15" s="16">
        <v>11</v>
      </c>
      <c r="C15" s="21">
        <v>1300</v>
      </c>
      <c r="D15" s="22" t="s">
        <v>42</v>
      </c>
      <c r="F15" s="64" t="s">
        <v>84</v>
      </c>
      <c r="G15" s="1"/>
      <c r="H15" s="9"/>
    </row>
    <row r="16" spans="1:8" ht="14.1" customHeight="1">
      <c r="B16" s="16">
        <v>12</v>
      </c>
      <c r="C16" s="21">
        <v>1301</v>
      </c>
      <c r="D16" s="22" t="s">
        <v>43</v>
      </c>
      <c r="F16" s="65" t="s">
        <v>86</v>
      </c>
      <c r="G16" s="1"/>
      <c r="H16" s="1"/>
    </row>
    <row r="17" spans="2:6" ht="14.1" customHeight="1">
      <c r="B17" s="16">
        <v>13</v>
      </c>
      <c r="C17" s="21">
        <v>1302</v>
      </c>
      <c r="D17" s="22" t="s">
        <v>44</v>
      </c>
      <c r="F17" s="64" t="s">
        <v>82</v>
      </c>
    </row>
    <row r="18" spans="2:6" ht="14.1" customHeight="1">
      <c r="B18" s="16">
        <v>14</v>
      </c>
      <c r="C18" s="21">
        <v>1303</v>
      </c>
      <c r="D18" s="22" t="s">
        <v>45</v>
      </c>
      <c r="F18" s="64" t="s">
        <v>83</v>
      </c>
    </row>
    <row r="19" spans="2:6" ht="14.1" customHeight="1" thickBot="1">
      <c r="B19" s="16">
        <v>15</v>
      </c>
      <c r="C19" s="21">
        <v>1304</v>
      </c>
      <c r="D19" s="22" t="s">
        <v>46</v>
      </c>
      <c r="F19" s="66" t="s">
        <v>84</v>
      </c>
    </row>
    <row r="20" spans="2:6" ht="14.1" customHeight="1">
      <c r="B20" s="16">
        <v>16</v>
      </c>
      <c r="C20" s="21">
        <v>1305</v>
      </c>
      <c r="D20" s="22" t="s">
        <v>47</v>
      </c>
    </row>
    <row r="21" spans="2:6" ht="14.1" customHeight="1">
      <c r="B21" s="16">
        <v>17</v>
      </c>
      <c r="C21" s="21">
        <v>1306</v>
      </c>
      <c r="D21" s="22" t="s">
        <v>48</v>
      </c>
    </row>
    <row r="22" spans="2:6" ht="14.1" customHeight="1">
      <c r="B22" s="16">
        <v>18</v>
      </c>
      <c r="C22" s="21">
        <v>1307</v>
      </c>
      <c r="D22" s="22" t="s">
        <v>49</v>
      </c>
    </row>
    <row r="23" spans="2:6" ht="14.1" customHeight="1">
      <c r="B23" s="16">
        <v>19</v>
      </c>
      <c r="C23" s="21">
        <v>1308</v>
      </c>
      <c r="D23" s="22" t="s">
        <v>50</v>
      </c>
    </row>
    <row r="24" spans="2:6" ht="14.1" customHeight="1">
      <c r="B24" s="16">
        <v>20</v>
      </c>
      <c r="C24" s="21">
        <v>1309</v>
      </c>
      <c r="D24" s="22" t="s">
        <v>51</v>
      </c>
    </row>
    <row r="25" spans="2:6" ht="14.1" customHeight="1">
      <c r="B25" s="16">
        <v>21</v>
      </c>
      <c r="C25" s="21">
        <v>1310</v>
      </c>
      <c r="D25" s="22" t="s">
        <v>52</v>
      </c>
    </row>
    <row r="26" spans="2:6" ht="14.1" customHeight="1">
      <c r="B26" s="16">
        <v>22</v>
      </c>
      <c r="C26" s="21">
        <v>1312</v>
      </c>
      <c r="D26" s="22" t="s">
        <v>53</v>
      </c>
    </row>
    <row r="27" spans="2:6" ht="14.1" customHeight="1">
      <c r="B27" s="16">
        <v>23</v>
      </c>
      <c r="C27" s="21">
        <v>1313</v>
      </c>
      <c r="D27" s="22" t="s">
        <v>54</v>
      </c>
    </row>
    <row r="28" spans="2:6" ht="14.1" customHeight="1">
      <c r="B28" s="16">
        <v>24</v>
      </c>
      <c r="C28" s="21">
        <v>1314</v>
      </c>
      <c r="D28" s="22" t="s">
        <v>55</v>
      </c>
    </row>
    <row r="29" spans="2:6" ht="14.1" customHeight="1">
      <c r="B29" s="16">
        <v>25</v>
      </c>
      <c r="C29" s="21">
        <v>1316</v>
      </c>
      <c r="D29" s="22" t="s">
        <v>56</v>
      </c>
    </row>
    <row r="30" spans="2:6" ht="14.1" customHeight="1">
      <c r="B30" s="16">
        <v>26</v>
      </c>
      <c r="C30" s="21">
        <v>1317</v>
      </c>
      <c r="D30" s="22" t="s">
        <v>57</v>
      </c>
    </row>
    <row r="31" spans="2:6" ht="14.1" customHeight="1">
      <c r="B31" s="16">
        <v>27</v>
      </c>
      <c r="C31" s="21">
        <v>1320</v>
      </c>
      <c r="D31" s="22" t="s">
        <v>58</v>
      </c>
    </row>
    <row r="32" spans="2:6" ht="14.1" customHeight="1">
      <c r="B32" s="16">
        <v>28</v>
      </c>
      <c r="C32" s="21"/>
      <c r="D32" s="22"/>
    </row>
    <row r="33" spans="2:4" ht="14.1" customHeight="1">
      <c r="B33" s="16">
        <v>29</v>
      </c>
      <c r="C33" s="21"/>
      <c r="D33" s="22"/>
    </row>
    <row r="34" spans="2:4" ht="14.1" customHeight="1">
      <c r="B34" s="16">
        <v>30</v>
      </c>
      <c r="C34" s="21"/>
      <c r="D34" s="22"/>
    </row>
    <row r="35" spans="2:4" ht="14.1" customHeight="1">
      <c r="B35" s="16">
        <v>31</v>
      </c>
      <c r="C35" s="21"/>
      <c r="D35" s="22"/>
    </row>
    <row r="36" spans="2:4" ht="14.1" customHeight="1">
      <c r="B36" s="16">
        <v>32</v>
      </c>
      <c r="C36" s="21"/>
      <c r="D36" s="22"/>
    </row>
    <row r="37" spans="2:4" ht="14.1" customHeight="1">
      <c r="B37" s="16">
        <v>33</v>
      </c>
      <c r="C37" s="21"/>
      <c r="D37" s="22"/>
    </row>
    <row r="38" spans="2:4" ht="14.1" customHeight="1">
      <c r="B38" s="16">
        <v>34</v>
      </c>
      <c r="C38" s="21"/>
      <c r="D38" s="22"/>
    </row>
    <row r="39" spans="2:4" ht="14.1" customHeight="1">
      <c r="B39" s="16">
        <v>35</v>
      </c>
      <c r="C39" s="21"/>
      <c r="D39" s="22"/>
    </row>
    <row r="40" spans="2:4" ht="12" customHeight="1"/>
    <row r="41" spans="2:4" ht="12" customHeight="1"/>
    <row r="42" spans="2:4" ht="12" customHeight="1"/>
    <row r="43" spans="2:4" ht="12" customHeight="1"/>
    <row r="44" spans="2:4" ht="12" customHeight="1"/>
    <row r="45" spans="2:4" ht="12" customHeight="1"/>
    <row r="46" spans="2:4" ht="12" customHeight="1"/>
    <row r="47" spans="2:4" ht="12" customHeight="1"/>
    <row r="48" spans="2:4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</sheetData>
  <sheetProtection password="CC3D" sheet="1" objects="1" scenarios="1"/>
  <mergeCells count="6">
    <mergeCell ref="A1:H1"/>
    <mergeCell ref="B3:D3"/>
    <mergeCell ref="G13:H13"/>
    <mergeCell ref="G14:H14"/>
    <mergeCell ref="F3:H3"/>
    <mergeCell ref="B2:D2"/>
  </mergeCells>
  <hyperlinks>
    <hyperlink ref="F13" location="'1.Dön-1.Sınav'!A1" display="1. Sınav"/>
    <hyperlink ref="F14" location="'1.Dön-2.Sınav'!A1" display="2. Sınav"/>
    <hyperlink ref="F15" location="'1.Dön-3.Sınav'!A1" display="3. Sınav"/>
    <hyperlink ref="F17" location="'2.Dön-1.Sınav'!A1" display="1. Sınav"/>
    <hyperlink ref="F18" location="'2.Dön-2.Sınav'!A1" display="2. Sınav"/>
    <hyperlink ref="F19" location="'2.Dön-3.Sınav'!A1" display="3. Sınav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J78"/>
  <sheetViews>
    <sheetView topLeftCell="A31" workbookViewId="0">
      <selection activeCell="N39" sqref="N39"/>
    </sheetView>
  </sheetViews>
  <sheetFormatPr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83" t="s">
        <v>21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7"/>
      <c r="AH2" s="81"/>
      <c r="AI2" s="81"/>
      <c r="AJ2" s="81"/>
    </row>
    <row r="3" spans="2:36" ht="15" customHeight="1">
      <c r="B3" s="23"/>
      <c r="C3" s="90" t="s">
        <v>12</v>
      </c>
      <c r="D3" s="91"/>
      <c r="E3" s="98" t="str">
        <f>Liste!G4&amp;Liste!H4</f>
        <v>:Hassa Anadolu Lisesi</v>
      </c>
      <c r="F3" s="98"/>
      <c r="G3" s="89" t="s">
        <v>15</v>
      </c>
      <c r="H3" s="89"/>
      <c r="I3" s="89"/>
      <c r="J3" s="89"/>
      <c r="K3" s="98" t="str">
        <f>Liste!G6&amp;" "&amp;Liste!H6</f>
        <v>: 9-A</v>
      </c>
      <c r="L3" s="98"/>
      <c r="M3" s="98"/>
      <c r="N3" s="98"/>
      <c r="O3" s="98"/>
      <c r="P3" s="116"/>
      <c r="Q3" s="24"/>
      <c r="R3" s="92" t="s">
        <v>11</v>
      </c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  <c r="AG3" s="7"/>
      <c r="AH3" s="82"/>
      <c r="AI3" s="81"/>
      <c r="AJ3" s="81"/>
    </row>
    <row r="4" spans="2:36" ht="15" customHeight="1" thickBot="1">
      <c r="B4" s="23"/>
      <c r="C4" s="113" t="s">
        <v>13</v>
      </c>
      <c r="D4" s="114"/>
      <c r="E4" s="115" t="str">
        <f>Liste!G5&amp;Liste!H5</f>
        <v>:2013-2014</v>
      </c>
      <c r="F4" s="115"/>
      <c r="G4" s="84" t="s">
        <v>69</v>
      </c>
      <c r="H4" s="84"/>
      <c r="I4" s="84"/>
      <c r="J4" s="84"/>
      <c r="K4" s="115" t="s">
        <v>75</v>
      </c>
      <c r="L4" s="115"/>
      <c r="M4" s="115"/>
      <c r="N4" s="115"/>
      <c r="O4" s="115"/>
      <c r="P4" s="117"/>
      <c r="Q4" s="3"/>
      <c r="R4" s="95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</row>
    <row r="5" spans="2:36" ht="15" customHeight="1">
      <c r="B5" s="23"/>
      <c r="C5" s="113" t="s">
        <v>14</v>
      </c>
      <c r="D5" s="114"/>
      <c r="E5" s="115" t="s">
        <v>30</v>
      </c>
      <c r="F5" s="115"/>
      <c r="G5" s="84" t="s">
        <v>60</v>
      </c>
      <c r="H5" s="84"/>
      <c r="I5" s="84"/>
      <c r="J5" s="84"/>
      <c r="K5" s="115" t="str">
        <f>Liste!G8&amp;" "&amp;Liste!H7</f>
        <v>: Türk Edebiyatı</v>
      </c>
      <c r="L5" s="115"/>
      <c r="M5" s="115"/>
      <c r="N5" s="115"/>
      <c r="O5" s="115"/>
      <c r="P5" s="117"/>
      <c r="Q5" s="24"/>
      <c r="R5" s="111" t="s">
        <v>18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99">
        <f>O16</f>
        <v>0.44444444444444442</v>
      </c>
      <c r="AE5" s="99"/>
      <c r="AF5" s="50" t="s">
        <v>19</v>
      </c>
      <c r="AH5" s="74" t="s">
        <v>68</v>
      </c>
      <c r="AI5" s="74"/>
      <c r="AJ5" s="74"/>
    </row>
    <row r="6" spans="2:36" ht="15" customHeight="1" thickBot="1">
      <c r="B6" s="23"/>
      <c r="C6" s="86" t="s">
        <v>61</v>
      </c>
      <c r="D6" s="87"/>
      <c r="E6" s="121" t="str">
        <f>Liste!G7&amp;Liste!H8</f>
        <v>:Muzaffer ÜLGER</v>
      </c>
      <c r="F6" s="121"/>
      <c r="G6" s="88"/>
      <c r="H6" s="88"/>
      <c r="I6" s="88"/>
      <c r="J6" s="88"/>
      <c r="K6" s="121"/>
      <c r="L6" s="121"/>
      <c r="M6" s="121"/>
      <c r="N6" s="121"/>
      <c r="O6" s="121"/>
      <c r="P6" s="122"/>
      <c r="Q6" s="24"/>
      <c r="R6" s="118" t="s">
        <v>78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H6" s="74"/>
      <c r="AI6" s="74"/>
      <c r="AJ6" s="74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5" t="str">
        <f>CONCATENATE(AJ9,AJ10,AJ11,AJ12,AJ13,AJ14,AJ15,AJ16,AJ17,AJ18,AJ19,AJ20,AJ21,AJ23,AJ24,AJ25,AJ26,AJ27,AJ28,AJ29,AJ30,AJ31,AJ32,AJ33)</f>
        <v xml:space="preserve">    * Temel Orantı    * Dikdörtgenler Prizması    * Kare Prizma Hacim    * Dikdörtgenler Prz. Hacim    * Öklid Bağıntısı    * Pisagor Bağıntısı    * Cisim Köşegeni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7"/>
      <c r="AH7" s="74"/>
      <c r="AI7" s="74"/>
      <c r="AJ7" s="74"/>
    </row>
    <row r="8" spans="2:36" ht="21" customHeight="1">
      <c r="B8" s="1"/>
      <c r="C8" s="128" t="s">
        <v>20</v>
      </c>
      <c r="D8" s="129"/>
      <c r="E8" s="129"/>
      <c r="F8" s="27" t="s">
        <v>16</v>
      </c>
      <c r="G8" s="3"/>
      <c r="H8" s="139" t="s">
        <v>9</v>
      </c>
      <c r="I8" s="140"/>
      <c r="J8" s="140"/>
      <c r="K8" s="140"/>
      <c r="L8" s="140"/>
      <c r="M8" s="140"/>
      <c r="N8" s="140"/>
      <c r="O8" s="140"/>
      <c r="P8" s="141"/>
      <c r="Q8" s="2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7"/>
    </row>
    <row r="9" spans="2:36" ht="20.100000000000001" customHeight="1">
      <c r="B9" s="1"/>
      <c r="C9" s="37">
        <v>1</v>
      </c>
      <c r="D9" s="85" t="s">
        <v>88</v>
      </c>
      <c r="E9" s="85" t="s">
        <v>22</v>
      </c>
      <c r="F9" s="38">
        <v>10</v>
      </c>
      <c r="G9" s="3"/>
      <c r="H9" s="100" t="s">
        <v>70</v>
      </c>
      <c r="I9" s="101"/>
      <c r="J9" s="101"/>
      <c r="K9" s="101"/>
      <c r="L9" s="101"/>
      <c r="M9" s="101"/>
      <c r="N9" s="101"/>
      <c r="O9" s="102">
        <f>COUNTIF(AF38:AF72,"GEÇMEZ")</f>
        <v>15</v>
      </c>
      <c r="P9" s="103"/>
      <c r="Q9" s="2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  <c r="AH9" s="12" t="str">
        <f t="shared" ref="AH9:AH33" si="0">IF(D9=0,"",D9)</f>
        <v>Tarih ve Edebiyat</v>
      </c>
      <c r="AI9" s="13">
        <f>F73</f>
        <v>80.740740740740733</v>
      </c>
      <c r="AJ9" s="11" t="str">
        <f>IF(AI9&lt;50,"    * "&amp;AH9,"")</f>
        <v/>
      </c>
    </row>
    <row r="10" spans="2:36" ht="20.100000000000001" customHeight="1">
      <c r="B10" s="1"/>
      <c r="C10" s="37">
        <v>2</v>
      </c>
      <c r="D10" s="85" t="s">
        <v>23</v>
      </c>
      <c r="E10" s="85" t="s">
        <v>23</v>
      </c>
      <c r="F10" s="38">
        <v>10</v>
      </c>
      <c r="G10" s="3"/>
      <c r="H10" s="100" t="s">
        <v>71</v>
      </c>
      <c r="I10" s="101"/>
      <c r="J10" s="101"/>
      <c r="K10" s="101"/>
      <c r="L10" s="101"/>
      <c r="M10" s="101"/>
      <c r="N10" s="101"/>
      <c r="O10" s="102">
        <f>COUNTIF(AF38:AF72,"GEÇER")</f>
        <v>2</v>
      </c>
      <c r="P10" s="103"/>
      <c r="Q10" s="2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7"/>
      <c r="AH10" s="12" t="str">
        <f t="shared" si="0"/>
        <v>Temel Orantı</v>
      </c>
      <c r="AI10" s="13">
        <f>G73</f>
        <v>41.481481481481481</v>
      </c>
      <c r="AJ10" s="11" t="str">
        <f t="shared" ref="AJ10:AJ27" si="1">IF(AI10&lt;50,"    * "&amp;AH10,"")</f>
        <v xml:space="preserve">    * Temel Orantı</v>
      </c>
    </row>
    <row r="11" spans="2:36" ht="20.100000000000001" customHeight="1">
      <c r="B11" s="1"/>
      <c r="C11" s="37">
        <v>3</v>
      </c>
      <c r="D11" s="85" t="s">
        <v>22</v>
      </c>
      <c r="E11" s="85" t="s">
        <v>22</v>
      </c>
      <c r="F11" s="38">
        <v>10</v>
      </c>
      <c r="G11" s="3"/>
      <c r="H11" s="100" t="s">
        <v>72</v>
      </c>
      <c r="I11" s="101"/>
      <c r="J11" s="101"/>
      <c r="K11" s="101"/>
      <c r="L11" s="101"/>
      <c r="M11" s="101"/>
      <c r="N11" s="101"/>
      <c r="O11" s="102">
        <f>COUNTIF(AF38:AF72,"ORTA")</f>
        <v>5</v>
      </c>
      <c r="P11" s="103"/>
      <c r="Q11" s="25"/>
      <c r="R11" s="78" t="s">
        <v>29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H11" s="12" t="str">
        <f t="shared" si="0"/>
        <v>Dikdörtgenler Prizması</v>
      </c>
      <c r="AI11" s="13">
        <f>H73</f>
        <v>41.481481481481481</v>
      </c>
      <c r="AJ11" s="11" t="str">
        <f t="shared" si="1"/>
        <v xml:space="preserve">    * Dikdörtgenler Prizması</v>
      </c>
    </row>
    <row r="12" spans="2:36" ht="20.100000000000001" customHeight="1">
      <c r="B12" s="1"/>
      <c r="C12" s="37">
        <v>4</v>
      </c>
      <c r="D12" s="85" t="s">
        <v>24</v>
      </c>
      <c r="E12" s="85" t="s">
        <v>24</v>
      </c>
      <c r="F12" s="38">
        <v>10</v>
      </c>
      <c r="G12" s="3"/>
      <c r="H12" s="100" t="s">
        <v>73</v>
      </c>
      <c r="I12" s="101"/>
      <c r="J12" s="101"/>
      <c r="K12" s="101"/>
      <c r="L12" s="101"/>
      <c r="M12" s="101"/>
      <c r="N12" s="101"/>
      <c r="O12" s="102">
        <f>COUNTIF(AF38:AF72,"İYİ")</f>
        <v>2</v>
      </c>
      <c r="P12" s="103"/>
      <c r="Q12" s="25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H12" s="12" t="str">
        <f t="shared" si="0"/>
        <v>Dikdörtgenler Prz. Hacim</v>
      </c>
      <c r="AI12" s="13">
        <f>I73</f>
        <v>62.222222222222229</v>
      </c>
      <c r="AJ12" s="11" t="str">
        <f t="shared" si="1"/>
        <v/>
      </c>
    </row>
    <row r="13" spans="2:36" ht="20.100000000000001" customHeight="1">
      <c r="B13" s="1"/>
      <c r="C13" s="37">
        <v>5</v>
      </c>
      <c r="D13" s="85" t="s">
        <v>25</v>
      </c>
      <c r="E13" s="85" t="s">
        <v>25</v>
      </c>
      <c r="F13" s="38">
        <v>10</v>
      </c>
      <c r="G13" s="3"/>
      <c r="H13" s="100" t="s">
        <v>74</v>
      </c>
      <c r="I13" s="101"/>
      <c r="J13" s="101"/>
      <c r="K13" s="101"/>
      <c r="L13" s="101"/>
      <c r="M13" s="101"/>
      <c r="N13" s="101"/>
      <c r="O13" s="102">
        <f>COUNTIF(AF38:AF72,"PEKİYİ")</f>
        <v>3</v>
      </c>
      <c r="P13" s="103"/>
      <c r="Q13" s="25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H13" s="12" t="str">
        <f t="shared" si="0"/>
        <v>Kare Prizma Hacim</v>
      </c>
      <c r="AI13" s="13">
        <f>J73</f>
        <v>41.111111111111107</v>
      </c>
      <c r="AJ13" s="11" t="str">
        <f t="shared" si="1"/>
        <v xml:space="preserve">    * Kare Prizma Hacim</v>
      </c>
    </row>
    <row r="14" spans="2:36" ht="20.100000000000001" customHeight="1">
      <c r="B14" s="1"/>
      <c r="C14" s="37">
        <v>6</v>
      </c>
      <c r="D14" s="85" t="s">
        <v>24</v>
      </c>
      <c r="E14" s="85" t="s">
        <v>24</v>
      </c>
      <c r="F14" s="38">
        <v>10</v>
      </c>
      <c r="G14" s="3"/>
      <c r="H14" s="104"/>
      <c r="I14" s="105"/>
      <c r="J14" s="105"/>
      <c r="K14" s="105"/>
      <c r="L14" s="105"/>
      <c r="M14" s="105"/>
      <c r="N14" s="105"/>
      <c r="O14" s="105"/>
      <c r="P14" s="106"/>
      <c r="Q14" s="25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  <c r="AH14" s="12" t="str">
        <f t="shared" si="0"/>
        <v>Dikdörtgenler Prz. Hacim</v>
      </c>
      <c r="AI14" s="13">
        <f>K73</f>
        <v>36.666666666666664</v>
      </c>
      <c r="AJ14" s="11" t="str">
        <f t="shared" si="1"/>
        <v xml:space="preserve">    * Dikdörtgenler Prz. Hacim</v>
      </c>
    </row>
    <row r="15" spans="2:36" ht="17.25" customHeight="1">
      <c r="B15" s="1"/>
      <c r="C15" s="37">
        <v>7</v>
      </c>
      <c r="D15" s="85" t="s">
        <v>26</v>
      </c>
      <c r="E15" s="85" t="s">
        <v>26</v>
      </c>
      <c r="F15" s="38">
        <v>10</v>
      </c>
      <c r="G15" s="3"/>
      <c r="H15" s="100" t="s">
        <v>10</v>
      </c>
      <c r="I15" s="101"/>
      <c r="J15" s="101"/>
      <c r="K15" s="101"/>
      <c r="L15" s="101"/>
      <c r="M15" s="101"/>
      <c r="N15" s="101"/>
      <c r="O15" s="130">
        <f>IF(COUNT(AE38:AE72)=0," ",SUM(AE38:AE72)/COUNT(AE38:AE72))</f>
        <v>49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43" t="str">
        <f>Liste!H8</f>
        <v>Muzaffer ÜLGER</v>
      </c>
      <c r="AD15" s="143"/>
      <c r="AE15" s="143"/>
      <c r="AF15" s="144"/>
      <c r="AH15" s="12" t="str">
        <f t="shared" si="0"/>
        <v>Öklid Bağıntısı</v>
      </c>
      <c r="AI15" s="13">
        <f>L73</f>
        <v>37.407407407407405</v>
      </c>
      <c r="AJ15" s="11" t="str">
        <f t="shared" si="1"/>
        <v xml:space="preserve">    * Öklid Bağıntısı</v>
      </c>
    </row>
    <row r="16" spans="2:36" ht="20.100000000000001" customHeight="1" thickBot="1">
      <c r="B16" s="1"/>
      <c r="C16" s="37">
        <v>8</v>
      </c>
      <c r="D16" s="85" t="s">
        <v>27</v>
      </c>
      <c r="E16" s="85" t="s">
        <v>27</v>
      </c>
      <c r="F16" s="38">
        <v>10</v>
      </c>
      <c r="G16" s="3"/>
      <c r="H16" s="137" t="s">
        <v>77</v>
      </c>
      <c r="I16" s="138"/>
      <c r="J16" s="138"/>
      <c r="K16" s="138"/>
      <c r="L16" s="138"/>
      <c r="M16" s="138"/>
      <c r="N16" s="138"/>
      <c r="O16" s="132">
        <f>SUM(O10:O13)/SUM(O9:O14)</f>
        <v>0.44444444444444442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45" t="str">
        <f>Liste!H9</f>
        <v>Türk Edebiyatı</v>
      </c>
      <c r="AD16" s="145"/>
      <c r="AE16" s="145"/>
      <c r="AF16" s="146"/>
      <c r="AH16" s="12" t="str">
        <f t="shared" si="0"/>
        <v>Pisagor Bağıntısı</v>
      </c>
      <c r="AI16" s="13">
        <f>M73</f>
        <v>40.740740740740748</v>
      </c>
      <c r="AJ16" s="11" t="str">
        <f t="shared" si="1"/>
        <v xml:space="preserve">    * Pisagor Bağıntısı</v>
      </c>
    </row>
    <row r="17" spans="2:36" ht="20.100000000000001" customHeight="1" thickBot="1">
      <c r="B17" s="1"/>
      <c r="C17" s="37">
        <v>9</v>
      </c>
      <c r="D17" s="85" t="s">
        <v>28</v>
      </c>
      <c r="E17" s="85" t="s">
        <v>28</v>
      </c>
      <c r="F17" s="38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>Cisim Köşegeni</v>
      </c>
      <c r="AI17" s="13">
        <f>N73</f>
        <v>40.370370370370367</v>
      </c>
      <c r="AJ17" s="11" t="str">
        <f t="shared" si="1"/>
        <v xml:space="preserve">    * Cisim Köşegeni</v>
      </c>
    </row>
    <row r="18" spans="2:36" ht="20.100000000000001" customHeight="1">
      <c r="B18" s="1"/>
      <c r="C18" s="37">
        <v>10</v>
      </c>
      <c r="D18" s="85" t="s">
        <v>28</v>
      </c>
      <c r="E18" s="85" t="s">
        <v>28</v>
      </c>
      <c r="F18" s="38">
        <v>10</v>
      </c>
      <c r="G18" s="24"/>
      <c r="H18" s="148" t="s">
        <v>17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H18" s="12" t="str">
        <f t="shared" si="0"/>
        <v>Cisim Köşegeni</v>
      </c>
      <c r="AI18" s="13">
        <f>O73</f>
        <v>67.777777777777771</v>
      </c>
      <c r="AJ18" s="11" t="str">
        <f t="shared" si="1"/>
        <v/>
      </c>
    </row>
    <row r="19" spans="2:36" ht="20.100000000000001" customHeight="1">
      <c r="B19" s="1"/>
      <c r="C19" s="37">
        <v>11</v>
      </c>
      <c r="D19" s="85"/>
      <c r="E19" s="85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85"/>
      <c r="E20" s="85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85"/>
      <c r="E21" s="85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85"/>
      <c r="E22" s="85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85"/>
      <c r="E23" s="85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85"/>
      <c r="E24" s="85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85"/>
      <c r="E25" s="85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85"/>
      <c r="E26" s="85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85"/>
      <c r="E27" s="85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85"/>
      <c r="E28" s="85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85"/>
      <c r="E29" s="85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85"/>
      <c r="E30" s="85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85"/>
      <c r="E31" s="85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85"/>
      <c r="E32" s="85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85"/>
      <c r="E33" s="85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34" t="s">
        <v>8</v>
      </c>
      <c r="D34" s="135"/>
      <c r="E34" s="136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09" t="s">
        <v>0</v>
      </c>
      <c r="D36" s="110"/>
      <c r="E36" s="110"/>
      <c r="F36" s="110" t="s">
        <v>1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24" t="s">
        <v>6</v>
      </c>
      <c r="AF36" s="126" t="s">
        <v>2</v>
      </c>
      <c r="AH36" s="12"/>
      <c r="AI36" s="13"/>
    </row>
    <row r="37" spans="2:36" ht="24.9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1287</v>
      </c>
      <c r="E38" s="45" t="str">
        <f>IF(Liste!D5=0," ",Liste!D5)</f>
        <v>EDANUR BİLGİN</v>
      </c>
      <c r="F38" s="20">
        <v>10</v>
      </c>
      <c r="G38" s="20">
        <v>10</v>
      </c>
      <c r="H38" s="20">
        <v>10</v>
      </c>
      <c r="I38" s="20">
        <v>10</v>
      </c>
      <c r="J38" s="20">
        <v>10</v>
      </c>
      <c r="K38" s="20">
        <v>0</v>
      </c>
      <c r="L38" s="20">
        <v>10</v>
      </c>
      <c r="M38" s="20">
        <v>10</v>
      </c>
      <c r="N38" s="20">
        <v>5</v>
      </c>
      <c r="O38" s="20">
        <v>5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>
        <f t="shared" ref="AE38:AE72" si="3">IF(COUNTBLANK(F38:AD38)=COLUMNS(F38:AD38)," ",IF(SUM(F38:AD38)=0,0,SUM(F38:AD38)))</f>
        <v>80</v>
      </c>
      <c r="AF38" s="44" t="str">
        <f>IF(AE38=" "," ",IF(AE38&gt;=85,"PEKİYİ",IF(AE38&gt;=70,"İYİ",IF(AE38&gt;=55,"ORTA",IF(AE38&gt;=45,"GEÇER",IF(AE38&lt;45,"GEÇMEZ",0))))))</f>
        <v>İYİ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1288</v>
      </c>
      <c r="E39" s="45" t="str">
        <f>IF(Liste!D6=0," ",Liste!D6)</f>
        <v>HAMİDE AKKUŞ</v>
      </c>
      <c r="F39" s="20">
        <v>10</v>
      </c>
      <c r="G39" s="20">
        <v>3</v>
      </c>
      <c r="H39" s="20">
        <v>3</v>
      </c>
      <c r="I39" s="20">
        <v>3</v>
      </c>
      <c r="J39" s="20">
        <v>3</v>
      </c>
      <c r="K39" s="20">
        <v>3</v>
      </c>
      <c r="L39" s="20">
        <v>3</v>
      </c>
      <c r="M39" s="20">
        <v>4</v>
      </c>
      <c r="N39" s="20">
        <v>3</v>
      </c>
      <c r="O39" s="20">
        <v>10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>
        <f t="shared" si="3"/>
        <v>45</v>
      </c>
      <c r="AF39" s="44" t="str">
        <f>IF(AE39=" "," ",IF(AE39&gt;=85,"PEKİYİ",IF(AE39&gt;=70,"İYİ",IF(AE39&gt;=55,"ORTA",IF(AE39&gt;=45,"GEÇER",IF(AE39&lt;45,"GEÇMEZ",0))))))</f>
        <v>GEÇER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1290</v>
      </c>
      <c r="E40" s="45" t="str">
        <f>IF(Liste!D7=0," ",Liste!D7)</f>
        <v>ALEYNA GÜNEŞ</v>
      </c>
      <c r="F40" s="20">
        <v>10</v>
      </c>
      <c r="G40" s="20">
        <v>3</v>
      </c>
      <c r="H40" s="20">
        <v>3</v>
      </c>
      <c r="I40" s="20">
        <v>0</v>
      </c>
      <c r="J40" s="20">
        <v>0</v>
      </c>
      <c r="K40" s="20">
        <v>0</v>
      </c>
      <c r="L40" s="20">
        <v>3</v>
      </c>
      <c r="M40" s="20">
        <v>0</v>
      </c>
      <c r="N40" s="20">
        <v>3</v>
      </c>
      <c r="O40" s="20">
        <v>10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>
        <f t="shared" si="3"/>
        <v>32</v>
      </c>
      <c r="AF40" s="44" t="str">
        <f t="shared" ref="AF40:AF64" si="4">IF(AE40=" "," ",IF(AE40&gt;=85,"PEKİYİ",IF(AE40&gt;=70,"İYİ",IF(AE40&gt;=55,"ORTA",IF(AE40&gt;=45,"GEÇER",IF(AE40&lt;45,"GEÇMEZ",0))))))</f>
        <v>GEÇMEZ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1291</v>
      </c>
      <c r="E41" s="45" t="str">
        <f>IF(Liste!D8=0," ",Liste!D8)</f>
        <v>İLKNUR KESKİN</v>
      </c>
      <c r="F41" s="20">
        <v>10</v>
      </c>
      <c r="G41" s="20">
        <v>3</v>
      </c>
      <c r="H41" s="20">
        <v>3</v>
      </c>
      <c r="I41" s="20">
        <v>3</v>
      </c>
      <c r="J41" s="20">
        <v>3</v>
      </c>
      <c r="K41" s="20">
        <v>3</v>
      </c>
      <c r="L41" s="20">
        <v>3</v>
      </c>
      <c r="M41" s="20">
        <v>3</v>
      </c>
      <c r="N41" s="20">
        <v>3</v>
      </c>
      <c r="O41" s="20">
        <v>10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>
        <f t="shared" si="3"/>
        <v>44</v>
      </c>
      <c r="AF41" s="44" t="str">
        <f t="shared" si="4"/>
        <v>GEÇMEZ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1292</v>
      </c>
      <c r="E42" s="45" t="str">
        <f>IF(Liste!D9=0," ",Liste!D9)</f>
        <v>GÜLSÜM UYSAL</v>
      </c>
      <c r="F42" s="20">
        <v>10</v>
      </c>
      <c r="G42" s="20">
        <v>3</v>
      </c>
      <c r="H42" s="20">
        <v>3</v>
      </c>
      <c r="I42" s="20">
        <v>3</v>
      </c>
      <c r="J42" s="20">
        <v>3</v>
      </c>
      <c r="K42" s="20">
        <v>3</v>
      </c>
      <c r="L42" s="20">
        <v>0</v>
      </c>
      <c r="M42" s="20">
        <v>3</v>
      </c>
      <c r="N42" s="20">
        <v>3</v>
      </c>
      <c r="O42" s="20">
        <v>10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>
        <f t="shared" si="3"/>
        <v>41</v>
      </c>
      <c r="AF42" s="44" t="str">
        <f t="shared" si="4"/>
        <v>GEÇMEZ</v>
      </c>
      <c r="AH42" s="14"/>
    </row>
    <row r="43" spans="2:36" ht="15" customHeight="1">
      <c r="B43" s="1"/>
      <c r="C43" s="30">
        <v>6</v>
      </c>
      <c r="D43" s="45">
        <f>IF(Liste!C10=0," ",Liste!C10)</f>
        <v>1294</v>
      </c>
      <c r="E43" s="45" t="str">
        <f>IF(Liste!D10=0," ",Liste!D10)</f>
        <v>ZÜHRE BEKLİ</v>
      </c>
      <c r="F43" s="20">
        <v>10</v>
      </c>
      <c r="G43" s="20">
        <v>2</v>
      </c>
      <c r="H43" s="20">
        <v>2</v>
      </c>
      <c r="I43" s="20">
        <v>2</v>
      </c>
      <c r="J43" s="20">
        <v>2</v>
      </c>
      <c r="K43" s="20">
        <v>2</v>
      </c>
      <c r="L43" s="20">
        <v>0</v>
      </c>
      <c r="M43" s="20">
        <v>2</v>
      </c>
      <c r="N43" s="20">
        <v>2</v>
      </c>
      <c r="O43" s="20">
        <v>10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>
        <f t="shared" si="3"/>
        <v>34</v>
      </c>
      <c r="AF43" s="44" t="str">
        <f t="shared" si="4"/>
        <v>GEÇMEZ</v>
      </c>
      <c r="AH43" s="14"/>
    </row>
    <row r="44" spans="2:36" ht="15" customHeight="1">
      <c r="B44" s="1"/>
      <c r="C44" s="30">
        <v>7</v>
      </c>
      <c r="D44" s="45">
        <f>IF(Liste!C11=0," ",Liste!C11)</f>
        <v>1295</v>
      </c>
      <c r="E44" s="45" t="str">
        <f>IF(Liste!D11=0," ",Liste!D11)</f>
        <v>MERVE ÇELİKTAŞ</v>
      </c>
      <c r="F44" s="20">
        <v>10</v>
      </c>
      <c r="G44" s="20">
        <v>2</v>
      </c>
      <c r="H44" s="20">
        <v>2</v>
      </c>
      <c r="I44" s="20">
        <v>2</v>
      </c>
      <c r="J44" s="20">
        <v>2</v>
      </c>
      <c r="K44" s="20">
        <v>2</v>
      </c>
      <c r="L44" s="20">
        <v>0</v>
      </c>
      <c r="M44" s="20">
        <v>2</v>
      </c>
      <c r="N44" s="20">
        <v>2</v>
      </c>
      <c r="O44" s="20">
        <v>10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>
        <f t="shared" si="3"/>
        <v>34</v>
      </c>
      <c r="AF44" s="44" t="str">
        <f t="shared" si="4"/>
        <v>GEÇMEZ</v>
      </c>
      <c r="AH44" s="14"/>
    </row>
    <row r="45" spans="2:36" ht="15" customHeight="1">
      <c r="B45" s="1"/>
      <c r="C45" s="30">
        <v>8</v>
      </c>
      <c r="D45" s="45">
        <f>IF(Liste!C12=0," ",Liste!C12)</f>
        <v>1296</v>
      </c>
      <c r="E45" s="45" t="str">
        <f>IF(Liste!D12=0," ",Liste!D12)</f>
        <v>GÜLER GÜNEŞ</v>
      </c>
      <c r="F45" s="20">
        <v>10</v>
      </c>
      <c r="G45" s="20">
        <v>2</v>
      </c>
      <c r="H45" s="20">
        <v>2</v>
      </c>
      <c r="I45" s="20">
        <v>2</v>
      </c>
      <c r="J45" s="20">
        <v>2</v>
      </c>
      <c r="K45" s="20">
        <v>2</v>
      </c>
      <c r="L45" s="20">
        <v>0</v>
      </c>
      <c r="M45" s="20">
        <v>2</v>
      </c>
      <c r="N45" s="20">
        <v>2</v>
      </c>
      <c r="O45" s="20">
        <v>10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>
        <f t="shared" si="3"/>
        <v>34</v>
      </c>
      <c r="AF45" s="44" t="str">
        <f t="shared" si="4"/>
        <v>GEÇMEZ</v>
      </c>
      <c r="AH45" s="14"/>
    </row>
    <row r="46" spans="2:36" ht="15" customHeight="1">
      <c r="B46" s="1"/>
      <c r="C46" s="30">
        <v>9</v>
      </c>
      <c r="D46" s="45">
        <f>IF(Liste!C13=0," ",Liste!C13)</f>
        <v>1297</v>
      </c>
      <c r="E46" s="45" t="str">
        <f>IF(Liste!D13=0," ",Liste!D13)</f>
        <v>BÜŞRA AYDOĞDU</v>
      </c>
      <c r="F46" s="20">
        <v>10</v>
      </c>
      <c r="G46" s="20">
        <v>5</v>
      </c>
      <c r="H46" s="20">
        <v>5</v>
      </c>
      <c r="I46" s="20">
        <v>5</v>
      </c>
      <c r="J46" s="20">
        <v>5</v>
      </c>
      <c r="K46" s="20">
        <v>5</v>
      </c>
      <c r="L46" s="20">
        <v>5</v>
      </c>
      <c r="M46" s="20">
        <v>5</v>
      </c>
      <c r="N46" s="20">
        <v>5</v>
      </c>
      <c r="O46" s="20">
        <v>10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>
        <f t="shared" si="3"/>
        <v>60</v>
      </c>
      <c r="AF46" s="44" t="str">
        <f t="shared" si="4"/>
        <v>ORTA</v>
      </c>
      <c r="AH46" s="14"/>
    </row>
    <row r="47" spans="2:36" ht="15" customHeight="1">
      <c r="B47" s="1"/>
      <c r="C47" s="30">
        <v>10</v>
      </c>
      <c r="D47" s="45">
        <f>IF(Liste!C14=0," ",Liste!C14)</f>
        <v>1298</v>
      </c>
      <c r="E47" s="45" t="str">
        <f>IF(Liste!D14=0," ",Liste!D14)</f>
        <v>NERİMAN ŞİMŞEK</v>
      </c>
      <c r="F47" s="20">
        <v>10</v>
      </c>
      <c r="G47" s="20">
        <v>2</v>
      </c>
      <c r="H47" s="20">
        <v>2</v>
      </c>
      <c r="I47" s="20">
        <v>2</v>
      </c>
      <c r="J47" s="20">
        <v>2</v>
      </c>
      <c r="K47" s="20">
        <v>2</v>
      </c>
      <c r="L47" s="20">
        <v>2</v>
      </c>
      <c r="M47" s="20">
        <v>2</v>
      </c>
      <c r="N47" s="20">
        <v>2</v>
      </c>
      <c r="O47" s="20">
        <v>10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>
        <f t="shared" si="3"/>
        <v>36</v>
      </c>
      <c r="AF47" s="44" t="str">
        <f t="shared" si="4"/>
        <v>GEÇMEZ</v>
      </c>
      <c r="AH47" s="14"/>
    </row>
    <row r="48" spans="2:36" ht="15" customHeight="1">
      <c r="B48" s="1"/>
      <c r="C48" s="30">
        <v>11</v>
      </c>
      <c r="D48" s="45">
        <f>IF(Liste!C15=0," ",Liste!C15)</f>
        <v>1300</v>
      </c>
      <c r="E48" s="45" t="str">
        <f>IF(Liste!D15=0," ",Liste!D15)</f>
        <v>YADİGAR ŞAHİN</v>
      </c>
      <c r="F48" s="20">
        <v>10</v>
      </c>
      <c r="G48" s="20">
        <v>5</v>
      </c>
      <c r="H48" s="20">
        <v>5</v>
      </c>
      <c r="I48" s="20">
        <v>8</v>
      </c>
      <c r="J48" s="20">
        <v>5</v>
      </c>
      <c r="K48" s="20">
        <v>5</v>
      </c>
      <c r="L48" s="20">
        <v>5</v>
      </c>
      <c r="M48" s="20">
        <v>5</v>
      </c>
      <c r="N48" s="20">
        <v>5</v>
      </c>
      <c r="O48" s="20">
        <v>10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>
        <f t="shared" si="3"/>
        <v>63</v>
      </c>
      <c r="AF48" s="44" t="str">
        <f t="shared" si="4"/>
        <v>ORTA</v>
      </c>
      <c r="AH48" s="14"/>
    </row>
    <row r="49" spans="2:34" ht="15" customHeight="1">
      <c r="B49" s="1"/>
      <c r="C49" s="30">
        <v>12</v>
      </c>
      <c r="D49" s="45">
        <f>IF(Liste!C16=0," ",Liste!C16)</f>
        <v>1301</v>
      </c>
      <c r="E49" s="45" t="str">
        <f>IF(Liste!D16=0," ",Liste!D16)</f>
        <v>KADER ÇAKIR</v>
      </c>
      <c r="F49" s="20">
        <v>10</v>
      </c>
      <c r="G49" s="20">
        <v>5</v>
      </c>
      <c r="H49" s="20">
        <v>5</v>
      </c>
      <c r="I49" s="20">
        <v>8</v>
      </c>
      <c r="J49" s="20">
        <v>5</v>
      </c>
      <c r="K49" s="20">
        <v>5</v>
      </c>
      <c r="L49" s="20">
        <v>5</v>
      </c>
      <c r="M49" s="20">
        <v>5</v>
      </c>
      <c r="N49" s="20">
        <v>5</v>
      </c>
      <c r="O49" s="20">
        <v>5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>
        <f t="shared" si="3"/>
        <v>58</v>
      </c>
      <c r="AF49" s="44" t="str">
        <f t="shared" si="4"/>
        <v>ORTA</v>
      </c>
      <c r="AH49" s="14"/>
    </row>
    <row r="50" spans="2:34" ht="15" customHeight="1">
      <c r="B50" s="1"/>
      <c r="C50" s="30">
        <v>13</v>
      </c>
      <c r="D50" s="45">
        <f>IF(Liste!C17=0," ",Liste!C17)</f>
        <v>1302</v>
      </c>
      <c r="E50" s="45" t="str">
        <f>IF(Liste!D17=0," ",Liste!D17)</f>
        <v>MERVE KOCA</v>
      </c>
      <c r="F50" s="20">
        <v>10</v>
      </c>
      <c r="G50" s="20">
        <v>5</v>
      </c>
      <c r="H50" s="20">
        <v>5</v>
      </c>
      <c r="I50" s="20">
        <v>8</v>
      </c>
      <c r="J50" s="20">
        <v>5</v>
      </c>
      <c r="K50" s="20">
        <v>5</v>
      </c>
      <c r="L50" s="20">
        <v>5</v>
      </c>
      <c r="M50" s="20">
        <v>5</v>
      </c>
      <c r="N50" s="20">
        <v>5</v>
      </c>
      <c r="O50" s="20">
        <v>5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>
        <f t="shared" si="3"/>
        <v>58</v>
      </c>
      <c r="AF50" s="44" t="str">
        <f t="shared" si="4"/>
        <v>ORTA</v>
      </c>
      <c r="AH50" s="14"/>
    </row>
    <row r="51" spans="2:34" ht="15" customHeight="1">
      <c r="B51" s="1"/>
      <c r="C51" s="30">
        <v>14</v>
      </c>
      <c r="D51" s="45">
        <f>IF(Liste!C18=0," ",Liste!C18)</f>
        <v>1303</v>
      </c>
      <c r="E51" s="45" t="str">
        <f>IF(Liste!D18=0," ",Liste!D18)</f>
        <v>MERVE ŞİMŞEK</v>
      </c>
      <c r="F51" s="20">
        <v>10</v>
      </c>
      <c r="G51" s="20">
        <v>2</v>
      </c>
      <c r="H51" s="20">
        <v>2</v>
      </c>
      <c r="I51" s="20">
        <v>8</v>
      </c>
      <c r="J51" s="20">
        <v>2</v>
      </c>
      <c r="K51" s="20">
        <v>2</v>
      </c>
      <c r="L51" s="20">
        <v>2</v>
      </c>
      <c r="M51" s="20">
        <v>2</v>
      </c>
      <c r="N51" s="20">
        <v>2</v>
      </c>
      <c r="O51" s="20">
        <v>0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>
        <f t="shared" si="3"/>
        <v>32</v>
      </c>
      <c r="AF51" s="44" t="str">
        <f t="shared" si="4"/>
        <v>GEÇMEZ</v>
      </c>
      <c r="AH51" s="14"/>
    </row>
    <row r="52" spans="2:34" ht="15" customHeight="1">
      <c r="B52" s="1"/>
      <c r="C52" s="30">
        <v>15</v>
      </c>
      <c r="D52" s="45">
        <f>IF(Liste!C19=0," ",Liste!C19)</f>
        <v>1304</v>
      </c>
      <c r="E52" s="45" t="str">
        <f>IF(Liste!D19=0," ",Liste!D19)</f>
        <v>MELEK SAĞLAM</v>
      </c>
      <c r="F52" s="20">
        <v>10</v>
      </c>
      <c r="G52" s="20">
        <v>2</v>
      </c>
      <c r="H52" s="20">
        <v>2</v>
      </c>
      <c r="I52" s="20">
        <v>8</v>
      </c>
      <c r="J52" s="20">
        <v>2</v>
      </c>
      <c r="K52" s="20">
        <v>2</v>
      </c>
      <c r="L52" s="20">
        <v>2</v>
      </c>
      <c r="M52" s="20">
        <v>2</v>
      </c>
      <c r="N52" s="20">
        <v>2</v>
      </c>
      <c r="O52" s="20">
        <v>2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>
        <f t="shared" si="3"/>
        <v>34</v>
      </c>
      <c r="AF52" s="44" t="str">
        <f t="shared" si="4"/>
        <v>GEÇMEZ</v>
      </c>
      <c r="AH52" s="14"/>
    </row>
    <row r="53" spans="2:34" ht="15" customHeight="1">
      <c r="B53" s="1"/>
      <c r="C53" s="30">
        <v>16</v>
      </c>
      <c r="D53" s="45">
        <f>IF(Liste!C20=0," ",Liste!C20)</f>
        <v>1305</v>
      </c>
      <c r="E53" s="45" t="str">
        <f>IF(Liste!D20=0," ",Liste!D20)</f>
        <v>SELMA KESKİNOĞLU</v>
      </c>
      <c r="F53" s="20">
        <v>10</v>
      </c>
      <c r="G53" s="20">
        <v>0</v>
      </c>
      <c r="H53" s="20">
        <v>0</v>
      </c>
      <c r="I53" s="20">
        <v>8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>
        <f t="shared" si="3"/>
        <v>18</v>
      </c>
      <c r="AF53" s="44" t="str">
        <f t="shared" si="4"/>
        <v>GEÇMEZ</v>
      </c>
      <c r="AH53" s="14"/>
    </row>
    <row r="54" spans="2:34" ht="15" customHeight="1">
      <c r="B54" s="1"/>
      <c r="C54" s="30">
        <v>17</v>
      </c>
      <c r="D54" s="45">
        <f>IF(Liste!C21=0," ",Liste!C21)</f>
        <v>1306</v>
      </c>
      <c r="E54" s="45" t="str">
        <f>IF(Liste!D21=0," ",Liste!D21)</f>
        <v>ECE SİNEM SARI</v>
      </c>
      <c r="F54" s="20">
        <v>4</v>
      </c>
      <c r="G54" s="20">
        <v>4</v>
      </c>
      <c r="H54" s="20">
        <v>4</v>
      </c>
      <c r="I54" s="20">
        <v>8</v>
      </c>
      <c r="J54" s="20">
        <v>4</v>
      </c>
      <c r="K54" s="20">
        <v>4</v>
      </c>
      <c r="L54" s="20">
        <v>4</v>
      </c>
      <c r="M54" s="20">
        <v>4</v>
      </c>
      <c r="N54" s="20">
        <v>4</v>
      </c>
      <c r="O54" s="20">
        <v>10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>
        <f t="shared" si="3"/>
        <v>50</v>
      </c>
      <c r="AF54" s="44" t="str">
        <f t="shared" si="4"/>
        <v>GEÇER</v>
      </c>
      <c r="AH54" s="14"/>
    </row>
    <row r="55" spans="2:34" ht="15" customHeight="1">
      <c r="B55" s="1"/>
      <c r="C55" s="30">
        <v>18</v>
      </c>
      <c r="D55" s="45">
        <f>IF(Liste!C22=0," ",Liste!C22)</f>
        <v>1307</v>
      </c>
      <c r="E55" s="45" t="str">
        <f>IF(Liste!D22=0," ",Liste!D22)</f>
        <v>ESME PEKER</v>
      </c>
      <c r="F55" s="20">
        <v>8</v>
      </c>
      <c r="G55" s="20">
        <v>8</v>
      </c>
      <c r="H55" s="20">
        <v>8</v>
      </c>
      <c r="I55" s="20">
        <v>8</v>
      </c>
      <c r="J55" s="20">
        <v>8</v>
      </c>
      <c r="K55" s="20">
        <v>8</v>
      </c>
      <c r="L55" s="20">
        <v>8</v>
      </c>
      <c r="M55" s="20">
        <v>8</v>
      </c>
      <c r="N55" s="20">
        <v>8</v>
      </c>
      <c r="O55" s="20">
        <v>10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>
        <f t="shared" si="3"/>
        <v>82</v>
      </c>
      <c r="AF55" s="44" t="str">
        <f t="shared" si="4"/>
        <v>İYİ</v>
      </c>
      <c r="AH55" s="14"/>
    </row>
    <row r="56" spans="2:34" ht="15" customHeight="1">
      <c r="B56" s="1"/>
      <c r="C56" s="30">
        <v>19</v>
      </c>
      <c r="D56" s="45">
        <f>IF(Liste!C23=0," ",Liste!C23)</f>
        <v>1308</v>
      </c>
      <c r="E56" s="45" t="str">
        <f>IF(Liste!D23=0," ",Liste!D23)</f>
        <v>GÜLŞENUR CEYLAN</v>
      </c>
      <c r="F56" s="20">
        <v>2</v>
      </c>
      <c r="G56" s="20">
        <v>2</v>
      </c>
      <c r="H56" s="20">
        <v>2</v>
      </c>
      <c r="I56" s="20">
        <v>8</v>
      </c>
      <c r="J56" s="20">
        <v>2</v>
      </c>
      <c r="K56" s="20">
        <v>2</v>
      </c>
      <c r="L56" s="20">
        <v>2</v>
      </c>
      <c r="M56" s="20">
        <v>2</v>
      </c>
      <c r="N56" s="20">
        <v>2</v>
      </c>
      <c r="O56" s="20">
        <v>2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>
        <f t="shared" si="3"/>
        <v>26</v>
      </c>
      <c r="AF56" s="44" t="str">
        <f t="shared" si="4"/>
        <v>GEÇMEZ</v>
      </c>
      <c r="AH56" s="14"/>
    </row>
    <row r="57" spans="2:34" ht="15" customHeight="1">
      <c r="B57" s="1"/>
      <c r="C57" s="30">
        <v>20</v>
      </c>
      <c r="D57" s="45">
        <f>IF(Liste!C24=0," ",Liste!C24)</f>
        <v>1309</v>
      </c>
      <c r="E57" s="45" t="str">
        <f>IF(Liste!D24=0," ",Liste!D24)</f>
        <v>DERYA TAŞDELEN</v>
      </c>
      <c r="F57" s="20">
        <v>6</v>
      </c>
      <c r="G57" s="20">
        <v>6</v>
      </c>
      <c r="H57" s="20">
        <v>6</v>
      </c>
      <c r="I57" s="20">
        <v>8</v>
      </c>
      <c r="J57" s="20">
        <v>6</v>
      </c>
      <c r="K57" s="20">
        <v>6</v>
      </c>
      <c r="L57" s="20">
        <v>6</v>
      </c>
      <c r="M57" s="20">
        <v>6</v>
      </c>
      <c r="N57" s="20">
        <v>6</v>
      </c>
      <c r="O57" s="20">
        <v>6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>
        <f t="shared" si="3"/>
        <v>62</v>
      </c>
      <c r="AF57" s="44" t="str">
        <f t="shared" si="4"/>
        <v>ORTA</v>
      </c>
      <c r="AH57" s="14"/>
    </row>
    <row r="58" spans="2:34" ht="15" customHeight="1">
      <c r="B58" s="1"/>
      <c r="C58" s="30">
        <v>21</v>
      </c>
      <c r="D58" s="45">
        <f>IF(Liste!C25=0," ",Liste!C25)</f>
        <v>1310</v>
      </c>
      <c r="E58" s="45" t="str">
        <f>IF(Liste!D25=0," ",Liste!D25)</f>
        <v>CANSEL KİBAR</v>
      </c>
      <c r="F58" s="20">
        <v>0</v>
      </c>
      <c r="G58" s="20">
        <v>0</v>
      </c>
      <c r="H58" s="20">
        <v>0</v>
      </c>
      <c r="I58" s="20">
        <v>8</v>
      </c>
      <c r="J58" s="20">
        <v>2</v>
      </c>
      <c r="K58" s="20">
        <v>0</v>
      </c>
      <c r="L58" s="20">
        <v>2</v>
      </c>
      <c r="M58" s="20">
        <v>0</v>
      </c>
      <c r="N58" s="20">
        <v>2</v>
      </c>
      <c r="O58" s="20">
        <v>0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>
        <f t="shared" si="3"/>
        <v>14</v>
      </c>
      <c r="AF58" s="44" t="str">
        <f t="shared" si="4"/>
        <v>GEÇMEZ</v>
      </c>
      <c r="AH58" s="14"/>
    </row>
    <row r="59" spans="2:34" ht="15" customHeight="1">
      <c r="B59" s="1"/>
      <c r="C59" s="30">
        <v>22</v>
      </c>
      <c r="D59" s="45">
        <f>IF(Liste!C26=0," ",Liste!C26)</f>
        <v>1312</v>
      </c>
      <c r="E59" s="45" t="str">
        <f>IF(Liste!D26=0," ",Liste!D26)</f>
        <v>ÖZNUR KOYUNOĞLU</v>
      </c>
      <c r="F59" s="20">
        <v>2</v>
      </c>
      <c r="G59" s="20">
        <v>2</v>
      </c>
      <c r="H59" s="20">
        <v>2</v>
      </c>
      <c r="I59" s="20">
        <v>8</v>
      </c>
      <c r="J59" s="20">
        <v>2</v>
      </c>
      <c r="K59" s="20">
        <v>2</v>
      </c>
      <c r="L59" s="20">
        <v>2</v>
      </c>
      <c r="M59" s="20">
        <v>2</v>
      </c>
      <c r="N59" s="20">
        <v>2</v>
      </c>
      <c r="O59" s="20">
        <v>2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>
        <f t="shared" si="3"/>
        <v>26</v>
      </c>
      <c r="AF59" s="44" t="str">
        <f t="shared" si="4"/>
        <v>GEÇMEZ</v>
      </c>
      <c r="AH59" s="14"/>
    </row>
    <row r="60" spans="2:34" ht="15" customHeight="1">
      <c r="B60" s="1"/>
      <c r="C60" s="30">
        <v>23</v>
      </c>
      <c r="D60" s="45">
        <f>IF(Liste!C27=0," ",Liste!C27)</f>
        <v>1313</v>
      </c>
      <c r="E60" s="45" t="str">
        <f>IF(Liste!D27=0," ",Liste!D27)</f>
        <v>SEVDANUR GENÇAY</v>
      </c>
      <c r="F60" s="20">
        <v>2</v>
      </c>
      <c r="G60" s="20">
        <v>2</v>
      </c>
      <c r="H60" s="20">
        <v>2</v>
      </c>
      <c r="I60" s="20">
        <v>8</v>
      </c>
      <c r="J60" s="20">
        <v>2</v>
      </c>
      <c r="K60" s="20">
        <v>2</v>
      </c>
      <c r="L60" s="20">
        <v>2</v>
      </c>
      <c r="M60" s="20">
        <v>2</v>
      </c>
      <c r="N60" s="20">
        <v>2</v>
      </c>
      <c r="O60" s="20">
        <v>2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>
        <f t="shared" si="3"/>
        <v>26</v>
      </c>
      <c r="AF60" s="44" t="str">
        <f t="shared" si="4"/>
        <v>GEÇMEZ</v>
      </c>
      <c r="AH60" s="14"/>
    </row>
    <row r="61" spans="2:34" ht="15" customHeight="1">
      <c r="B61" s="1"/>
      <c r="C61" s="30">
        <v>24</v>
      </c>
      <c r="D61" s="45">
        <f>IF(Liste!C28=0," ",Liste!C28)</f>
        <v>1314</v>
      </c>
      <c r="E61" s="45" t="str">
        <f>IF(Liste!D28=0," ",Liste!D28)</f>
        <v>SİNEM ÇAKIR</v>
      </c>
      <c r="F61" s="20">
        <v>10</v>
      </c>
      <c r="G61" s="20">
        <v>10</v>
      </c>
      <c r="H61" s="20">
        <v>10</v>
      </c>
      <c r="I61" s="20">
        <v>8</v>
      </c>
      <c r="J61" s="20">
        <v>10</v>
      </c>
      <c r="K61" s="20">
        <v>10</v>
      </c>
      <c r="L61" s="20">
        <v>10</v>
      </c>
      <c r="M61" s="20">
        <v>10</v>
      </c>
      <c r="N61" s="20">
        <v>10</v>
      </c>
      <c r="O61" s="20">
        <v>10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>
        <f t="shared" si="3"/>
        <v>98</v>
      </c>
      <c r="AF61" s="44" t="str">
        <f t="shared" si="4"/>
        <v>PEKİYİ</v>
      </c>
      <c r="AH61" s="14"/>
    </row>
    <row r="62" spans="2:34" ht="15" customHeight="1">
      <c r="B62" s="1"/>
      <c r="C62" s="30">
        <v>25</v>
      </c>
      <c r="D62" s="45">
        <f>IF(Liste!C29=0," ",Liste!C29)</f>
        <v>1316</v>
      </c>
      <c r="E62" s="45" t="str">
        <f>IF(Liste!D29=0," ",Liste!D29)</f>
        <v>ELİF AYTÜRK</v>
      </c>
      <c r="F62" s="20">
        <v>10</v>
      </c>
      <c r="G62" s="20">
        <v>10</v>
      </c>
      <c r="H62" s="20">
        <v>10</v>
      </c>
      <c r="I62" s="20">
        <v>10</v>
      </c>
      <c r="J62" s="20">
        <v>10</v>
      </c>
      <c r="K62" s="20">
        <v>10</v>
      </c>
      <c r="L62" s="20">
        <v>10</v>
      </c>
      <c r="M62" s="20">
        <v>10</v>
      </c>
      <c r="N62" s="20">
        <v>10</v>
      </c>
      <c r="O62" s="20">
        <v>10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>
        <f t="shared" si="3"/>
        <v>100</v>
      </c>
      <c r="AF62" s="44" t="str">
        <f t="shared" si="4"/>
        <v>PEKİYİ</v>
      </c>
      <c r="AH62" s="14"/>
    </row>
    <row r="63" spans="2:34" ht="15" customHeight="1">
      <c r="B63" s="1"/>
      <c r="C63" s="30">
        <v>26</v>
      </c>
      <c r="D63" s="45">
        <f>IF(Liste!C30=0," ",Liste!C30)</f>
        <v>1317</v>
      </c>
      <c r="E63" s="45" t="str">
        <f>IF(Liste!D30=0," ",Liste!D30)</f>
        <v>FATMA SAĞLAM</v>
      </c>
      <c r="F63" s="20">
        <v>10</v>
      </c>
      <c r="G63" s="20">
        <v>10</v>
      </c>
      <c r="H63" s="20">
        <v>10</v>
      </c>
      <c r="I63" s="20">
        <v>10</v>
      </c>
      <c r="J63" s="20">
        <v>10</v>
      </c>
      <c r="K63" s="20">
        <v>10</v>
      </c>
      <c r="L63" s="20">
        <v>10</v>
      </c>
      <c r="M63" s="20">
        <v>10</v>
      </c>
      <c r="N63" s="20">
        <v>10</v>
      </c>
      <c r="O63" s="20">
        <v>10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>
        <f t="shared" si="3"/>
        <v>100</v>
      </c>
      <c r="AF63" s="44" t="str">
        <f t="shared" si="4"/>
        <v>PEKİYİ</v>
      </c>
      <c r="AH63" s="14"/>
    </row>
    <row r="64" spans="2:34" ht="15" customHeight="1">
      <c r="B64" s="1"/>
      <c r="C64" s="30">
        <v>27</v>
      </c>
      <c r="D64" s="45">
        <f>IF(Liste!C31=0," ",Liste!C31)</f>
        <v>1320</v>
      </c>
      <c r="E64" s="45" t="str">
        <f>IF(Liste!D31=0," ",Liste!D31)</f>
        <v>SEVDANUR BAYSAL</v>
      </c>
      <c r="F64" s="20">
        <v>4</v>
      </c>
      <c r="G64" s="20">
        <v>4</v>
      </c>
      <c r="H64" s="20">
        <v>4</v>
      </c>
      <c r="I64" s="20">
        <v>4</v>
      </c>
      <c r="J64" s="20">
        <v>4</v>
      </c>
      <c r="K64" s="20">
        <v>4</v>
      </c>
      <c r="L64" s="20">
        <v>0</v>
      </c>
      <c r="M64" s="20">
        <v>4</v>
      </c>
      <c r="N64" s="20">
        <v>4</v>
      </c>
      <c r="O64" s="20">
        <v>4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>
        <f t="shared" si="3"/>
        <v>36</v>
      </c>
      <c r="AF64" s="44" t="str">
        <f t="shared" si="4"/>
        <v>GEÇMEZ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ref="AF39:AF72" si="5">IF(AE65=" "," ",IF(AE65&gt;=85,"PEKİYİ",IF(AE65&gt;=70,"İYİ",IF(AE65&gt;=60,"ORTA",IF(AE65&gt;=50,"GEÇER",IF(AE65&lt;50,"GEÇMEZ",0))))))</f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5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5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5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5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5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5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43" t="str">
        <f t="shared" si="3"/>
        <v xml:space="preserve"> </v>
      </c>
      <c r="AF72" s="60" t="str">
        <f t="shared" si="5"/>
        <v xml:space="preserve"> </v>
      </c>
    </row>
    <row r="73" spans="2:33" ht="24.95" customHeight="1" thickBot="1">
      <c r="B73" s="1"/>
      <c r="C73" s="107" t="s">
        <v>7</v>
      </c>
      <c r="D73" s="108"/>
      <c r="E73" s="108"/>
      <c r="F73" s="55">
        <f>IF(F9=0," ",((SUM(F38:F72)/COUNT(F38:F72))*100)/F9)</f>
        <v>80.740740740740733</v>
      </c>
      <c r="G73" s="55">
        <f>IF(F10=0," ",((SUM(G38:G72)/COUNT(G38:G72))*100)/F10)</f>
        <v>41.481481481481481</v>
      </c>
      <c r="H73" s="55">
        <f>IF(F11=0," ",((SUM(H38:H72)/COUNT(H38:H72))*100)/F11)</f>
        <v>41.481481481481481</v>
      </c>
      <c r="I73" s="55">
        <f>IF(F12=0," ",((SUM(I38:I72)/COUNT(I38:I72))*100)/F12)</f>
        <v>62.222222222222229</v>
      </c>
      <c r="J73" s="55">
        <f>IF(F13=0," ",((SUM(J38:J72)/COUNT(J38:J72))*100)/F13)</f>
        <v>41.111111111111107</v>
      </c>
      <c r="K73" s="55">
        <f>IF(F14=0," ",((SUM(K38:K72)/COUNT(K38:K72))*100)/F14)</f>
        <v>36.666666666666664</v>
      </c>
      <c r="L73" s="55">
        <f>IF(F15=0," ",((SUM(L38:L72)/COUNT(L38:L72))*100)/F15)</f>
        <v>37.407407407407405</v>
      </c>
      <c r="M73" s="55">
        <f>IF(F16=0," ",((SUM(M38:M72)/COUNT(M38:M72))*100)/F16)</f>
        <v>40.740740740740748</v>
      </c>
      <c r="N73" s="55">
        <f>IF(F17=0," ",((SUM(N38:N72)/COUNT(N38:N72))*100)/F17)</f>
        <v>40.370370370370367</v>
      </c>
      <c r="O73" s="55">
        <f>IF(F18=0," ",((SUM(O38:O72)/COUNT(O38:O72))*100)/F18)</f>
        <v>67.777777777777771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23">
        <f ca="1">TODAY()</f>
        <v>42093</v>
      </c>
      <c r="AC76" s="123"/>
      <c r="AD76" s="123"/>
      <c r="AE76" s="123"/>
      <c r="AF76" s="123"/>
      <c r="AG76" s="40"/>
    </row>
    <row r="77" spans="2:33">
      <c r="Y77" s="42"/>
      <c r="Z77" s="42"/>
      <c r="AA77" s="42"/>
      <c r="AB77" s="147" t="s">
        <v>92</v>
      </c>
      <c r="AC77" s="147"/>
      <c r="AD77" s="147"/>
      <c r="AE77" s="147"/>
      <c r="AF77" s="147"/>
      <c r="AG77" s="42"/>
    </row>
    <row r="78" spans="2:33">
      <c r="Y78" s="41"/>
      <c r="Z78" s="41"/>
      <c r="AA78" s="41"/>
      <c r="AB78" s="142" t="s">
        <v>76</v>
      </c>
      <c r="AC78" s="142"/>
      <c r="AD78" s="142"/>
      <c r="AE78" s="142"/>
      <c r="AF78" s="142"/>
      <c r="AG78" s="41"/>
    </row>
  </sheetData>
  <sheetProtection sheet="1" objects="1" scenarios="1"/>
  <mergeCells count="80">
    <mergeCell ref="H16:N16"/>
    <mergeCell ref="H9:N9"/>
    <mergeCell ref="O9:P9"/>
    <mergeCell ref="H8:P8"/>
    <mergeCell ref="AB78:AF78"/>
    <mergeCell ref="AC15:AF15"/>
    <mergeCell ref="AC16:AF16"/>
    <mergeCell ref="AB77:AF77"/>
    <mergeCell ref="H18:AF18"/>
    <mergeCell ref="R6:AF6"/>
    <mergeCell ref="O10:P10"/>
    <mergeCell ref="O11:P11"/>
    <mergeCell ref="K6:P6"/>
    <mergeCell ref="AB76:AF76"/>
    <mergeCell ref="AE36:AE37"/>
    <mergeCell ref="AF36:AF37"/>
    <mergeCell ref="F36:AD36"/>
    <mergeCell ref="E6:F6"/>
    <mergeCell ref="C8:E8"/>
    <mergeCell ref="O15:P15"/>
    <mergeCell ref="O16:P16"/>
    <mergeCell ref="D21:E21"/>
    <mergeCell ref="D19:E19"/>
    <mergeCell ref="D20:E20"/>
    <mergeCell ref="C34:E34"/>
    <mergeCell ref="R5:AC5"/>
    <mergeCell ref="C4:D4"/>
    <mergeCell ref="E4:F4"/>
    <mergeCell ref="K3:P3"/>
    <mergeCell ref="K4:P4"/>
    <mergeCell ref="K5:P5"/>
    <mergeCell ref="C5:D5"/>
    <mergeCell ref="E5:F5"/>
    <mergeCell ref="D18:E18"/>
    <mergeCell ref="D31:E31"/>
    <mergeCell ref="D32:E32"/>
    <mergeCell ref="D33:E33"/>
    <mergeCell ref="C73:E73"/>
    <mergeCell ref="C36:E36"/>
    <mergeCell ref="D22:E22"/>
    <mergeCell ref="D23:E23"/>
    <mergeCell ref="D28:E28"/>
    <mergeCell ref="D25:E25"/>
    <mergeCell ref="D27:E27"/>
    <mergeCell ref="D24:E24"/>
    <mergeCell ref="D26:E26"/>
    <mergeCell ref="D29:E29"/>
    <mergeCell ref="D30:E30"/>
    <mergeCell ref="D17:E17"/>
    <mergeCell ref="H11:N11"/>
    <mergeCell ref="H10:N10"/>
    <mergeCell ref="O12:P12"/>
    <mergeCell ref="H12:N12"/>
    <mergeCell ref="H13:N13"/>
    <mergeCell ref="O13:P13"/>
    <mergeCell ref="H14:P14"/>
    <mergeCell ref="D12:E12"/>
    <mergeCell ref="D10:E10"/>
    <mergeCell ref="D11:E11"/>
    <mergeCell ref="H15:N15"/>
    <mergeCell ref="D15:E15"/>
    <mergeCell ref="D16:E16"/>
    <mergeCell ref="D13:E13"/>
    <mergeCell ref="D14:E14"/>
    <mergeCell ref="AH5:AJ7"/>
    <mergeCell ref="R7:AF10"/>
    <mergeCell ref="R11:AF14"/>
    <mergeCell ref="AH2:AJ2"/>
    <mergeCell ref="AH3:AJ3"/>
    <mergeCell ref="C2:AF2"/>
    <mergeCell ref="G4:J4"/>
    <mergeCell ref="G5:J5"/>
    <mergeCell ref="D9:E9"/>
    <mergeCell ref="C6:D6"/>
    <mergeCell ref="G6:J6"/>
    <mergeCell ref="G3:J3"/>
    <mergeCell ref="C3:D3"/>
    <mergeCell ref="R3:AF4"/>
    <mergeCell ref="E3:F3"/>
    <mergeCell ref="AD5:AE5"/>
  </mergeCells>
  <phoneticPr fontId="0" type="noConversion"/>
  <conditionalFormatting sqref="F73:O73">
    <cfRule type="cellIs" dxfId="23" priority="7" stopIfTrue="1" operator="lessThan">
      <formula>50</formula>
    </cfRule>
  </conditionalFormatting>
  <conditionalFormatting sqref="F73:AD73">
    <cfRule type="cellIs" dxfId="22" priority="5" stopIfTrue="1" operator="lessThan">
      <formula>50</formula>
    </cfRule>
    <cfRule type="cellIs" dxfId="21" priority="6" stopIfTrue="1" operator="lessThan">
      <formula>50</formula>
    </cfRule>
  </conditionalFormatting>
  <conditionalFormatting sqref="AF38:AF72">
    <cfRule type="cellIs" dxfId="20" priority="1" operator="equal">
      <formula>"GEÇMEZ"</formula>
    </cfRule>
  </conditionalFormatting>
  <dataValidations count="1">
    <dataValidation type="whole" operator="lessThanOrEqual" allowBlank="1" showInputMessage="1" showErrorMessage="1" sqref="F38">
      <formula1>F9</formula1>
    </dataValidation>
  </dataValidations>
  <printOptions horizontalCentered="1" verticalCentered="1"/>
  <pageMargins left="0" right="0" top="0" bottom="0" header="0" footer="0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J78"/>
  <sheetViews>
    <sheetView topLeftCell="A34" workbookViewId="0">
      <selection activeCell="AF44" sqref="AF44"/>
    </sheetView>
  </sheetViews>
  <sheetFormatPr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83" t="s">
        <v>21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7"/>
      <c r="AH2" s="81"/>
      <c r="AI2" s="81"/>
      <c r="AJ2" s="81"/>
    </row>
    <row r="3" spans="2:36" ht="15" customHeight="1">
      <c r="B3" s="23"/>
      <c r="C3" s="90" t="s">
        <v>12</v>
      </c>
      <c r="D3" s="91"/>
      <c r="E3" s="98" t="str">
        <f>Liste!G4&amp;Liste!H4</f>
        <v>:Hassa Anadolu Lisesi</v>
      </c>
      <c r="F3" s="98"/>
      <c r="G3" s="89" t="s">
        <v>15</v>
      </c>
      <c r="H3" s="89"/>
      <c r="I3" s="89"/>
      <c r="J3" s="89"/>
      <c r="K3" s="98" t="str">
        <f>Liste!G6&amp;" "&amp;Liste!H6</f>
        <v>: 9-A</v>
      </c>
      <c r="L3" s="98"/>
      <c r="M3" s="98"/>
      <c r="N3" s="98"/>
      <c r="O3" s="98"/>
      <c r="P3" s="116"/>
      <c r="Q3" s="24"/>
      <c r="R3" s="92" t="s">
        <v>11</v>
      </c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  <c r="AG3" s="7"/>
      <c r="AH3" s="82"/>
      <c r="AI3" s="81"/>
      <c r="AJ3" s="81"/>
    </row>
    <row r="4" spans="2:36" ht="15" customHeight="1" thickBot="1">
      <c r="B4" s="23"/>
      <c r="C4" s="113" t="s">
        <v>13</v>
      </c>
      <c r="D4" s="114"/>
      <c r="E4" s="115" t="str">
        <f>Liste!G5&amp;Liste!H5</f>
        <v>:2013-2014</v>
      </c>
      <c r="F4" s="115"/>
      <c r="G4" s="84" t="s">
        <v>69</v>
      </c>
      <c r="H4" s="84"/>
      <c r="I4" s="84"/>
      <c r="J4" s="84"/>
      <c r="K4" s="115" t="s">
        <v>79</v>
      </c>
      <c r="L4" s="115"/>
      <c r="M4" s="115"/>
      <c r="N4" s="115"/>
      <c r="O4" s="115"/>
      <c r="P4" s="117"/>
      <c r="Q4" s="3"/>
      <c r="R4" s="95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</row>
    <row r="5" spans="2:36" ht="15" customHeight="1">
      <c r="B5" s="23"/>
      <c r="C5" s="113" t="s">
        <v>14</v>
      </c>
      <c r="D5" s="114"/>
      <c r="E5" s="115" t="s">
        <v>30</v>
      </c>
      <c r="F5" s="115"/>
      <c r="G5" s="84" t="s">
        <v>60</v>
      </c>
      <c r="H5" s="84"/>
      <c r="I5" s="84"/>
      <c r="J5" s="84"/>
      <c r="K5" s="115" t="str">
        <f>Liste!G8&amp;" "&amp;Liste!H7</f>
        <v>: Türk Edebiyatı</v>
      </c>
      <c r="L5" s="115"/>
      <c r="M5" s="115"/>
      <c r="N5" s="115"/>
      <c r="O5" s="115"/>
      <c r="P5" s="117"/>
      <c r="Q5" s="24"/>
      <c r="R5" s="111" t="s">
        <v>18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99">
        <f>O16</f>
        <v>0</v>
      </c>
      <c r="AE5" s="99"/>
      <c r="AF5" s="50" t="s">
        <v>19</v>
      </c>
      <c r="AH5" s="74" t="s">
        <v>68</v>
      </c>
      <c r="AI5" s="74"/>
      <c r="AJ5" s="74"/>
    </row>
    <row r="6" spans="2:36" ht="15" customHeight="1" thickBot="1">
      <c r="B6" s="23"/>
      <c r="C6" s="86" t="s">
        <v>61</v>
      </c>
      <c r="D6" s="87"/>
      <c r="E6" s="121" t="str">
        <f>Liste!G7&amp;Liste!H8</f>
        <v>:Muzaffer ÜLGER</v>
      </c>
      <c r="F6" s="121"/>
      <c r="G6" s="88"/>
      <c r="H6" s="88"/>
      <c r="I6" s="88"/>
      <c r="J6" s="88"/>
      <c r="K6" s="121"/>
      <c r="L6" s="121"/>
      <c r="M6" s="121"/>
      <c r="N6" s="121"/>
      <c r="O6" s="121"/>
      <c r="P6" s="122"/>
      <c r="Q6" s="24"/>
      <c r="R6" s="118" t="s">
        <v>78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H6" s="74"/>
      <c r="AI6" s="74"/>
      <c r="AJ6" s="74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5" t="e">
        <f>CONCATENATE(AJ9,AJ10,AJ11,AJ12,AJ13,AJ14,AJ15,AJ16,AJ17,AJ18,AJ19,AJ20,AJ21,AJ23,AJ24,AJ25,AJ26,AJ27,AJ28,AJ29,AJ30,AJ31,AJ32,AJ33)</f>
        <v>#DIV/0!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7"/>
      <c r="AH7" s="74"/>
      <c r="AI7" s="74"/>
      <c r="AJ7" s="74"/>
    </row>
    <row r="8" spans="2:36" ht="21" customHeight="1">
      <c r="B8" s="1"/>
      <c r="C8" s="128" t="s">
        <v>20</v>
      </c>
      <c r="D8" s="129"/>
      <c r="E8" s="129"/>
      <c r="F8" s="27" t="s">
        <v>16</v>
      </c>
      <c r="G8" s="3"/>
      <c r="H8" s="139" t="s">
        <v>9</v>
      </c>
      <c r="I8" s="140"/>
      <c r="J8" s="140"/>
      <c r="K8" s="140"/>
      <c r="L8" s="140"/>
      <c r="M8" s="140"/>
      <c r="N8" s="140"/>
      <c r="O8" s="140"/>
      <c r="P8" s="141"/>
      <c r="Q8" s="2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7"/>
    </row>
    <row r="9" spans="2:36" ht="20.100000000000001" customHeight="1">
      <c r="B9" s="1"/>
      <c r="C9" s="37">
        <v>1</v>
      </c>
      <c r="D9" s="85" t="s">
        <v>88</v>
      </c>
      <c r="E9" s="85" t="s">
        <v>22</v>
      </c>
      <c r="F9" s="38">
        <v>10</v>
      </c>
      <c r="G9" s="3"/>
      <c r="H9" s="100" t="s">
        <v>70</v>
      </c>
      <c r="I9" s="101"/>
      <c r="J9" s="101"/>
      <c r="K9" s="101"/>
      <c r="L9" s="101"/>
      <c r="M9" s="101"/>
      <c r="N9" s="101"/>
      <c r="O9" s="102">
        <f>COUNTIF(AF38:AF72,"GEÇMEZ")</f>
        <v>1</v>
      </c>
      <c r="P9" s="103"/>
      <c r="Q9" s="2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  <c r="AH9" s="12" t="str">
        <f t="shared" ref="AH9:AH33" si="0">IF(D9=0,"",D9)</f>
        <v>Tarih ve Edebiyat</v>
      </c>
      <c r="AI9" s="13">
        <f>F73</f>
        <v>150</v>
      </c>
      <c r="AJ9" s="11" t="str">
        <f>IF(AI9&lt;50,"    * "&amp;AH9,"")</f>
        <v/>
      </c>
    </row>
    <row r="10" spans="2:36" ht="20.100000000000001" customHeight="1">
      <c r="B10" s="1"/>
      <c r="C10" s="37">
        <v>2</v>
      </c>
      <c r="D10" s="85" t="s">
        <v>23</v>
      </c>
      <c r="E10" s="85" t="s">
        <v>23</v>
      </c>
      <c r="F10" s="38">
        <v>10</v>
      </c>
      <c r="G10" s="3"/>
      <c r="H10" s="100" t="s">
        <v>71</v>
      </c>
      <c r="I10" s="101"/>
      <c r="J10" s="101"/>
      <c r="K10" s="101"/>
      <c r="L10" s="101"/>
      <c r="M10" s="101"/>
      <c r="N10" s="101"/>
      <c r="O10" s="102">
        <f>COUNTIF(AF38:AF72,"GEÇER")</f>
        <v>0</v>
      </c>
      <c r="P10" s="103"/>
      <c r="Q10" s="2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7"/>
      <c r="AH10" s="12" t="str">
        <f t="shared" si="0"/>
        <v>Temel Orantı</v>
      </c>
      <c r="AI10" s="13" t="e">
        <f>G73</f>
        <v>#DIV/0!</v>
      </c>
      <c r="AJ10" s="11" t="e">
        <f t="shared" ref="AJ10:AJ27" si="1">IF(AI10&lt;50,"    * "&amp;AH10,"")</f>
        <v>#DIV/0!</v>
      </c>
    </row>
    <row r="11" spans="2:36" ht="20.100000000000001" customHeight="1">
      <c r="B11" s="1"/>
      <c r="C11" s="37">
        <v>3</v>
      </c>
      <c r="D11" s="85" t="s">
        <v>22</v>
      </c>
      <c r="E11" s="85" t="s">
        <v>22</v>
      </c>
      <c r="F11" s="38">
        <v>10</v>
      </c>
      <c r="G11" s="3"/>
      <c r="H11" s="100" t="s">
        <v>72</v>
      </c>
      <c r="I11" s="101"/>
      <c r="J11" s="101"/>
      <c r="K11" s="101"/>
      <c r="L11" s="101"/>
      <c r="M11" s="101"/>
      <c r="N11" s="101"/>
      <c r="O11" s="102">
        <f>COUNTIF(AF38:AF72,"ORTA")</f>
        <v>0</v>
      </c>
      <c r="P11" s="103"/>
      <c r="Q11" s="25"/>
      <c r="R11" s="78" t="s">
        <v>29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H11" s="12" t="str">
        <f t="shared" si="0"/>
        <v>Dikdörtgenler Prizması</v>
      </c>
      <c r="AI11" s="13" t="e">
        <f>H73</f>
        <v>#DIV/0!</v>
      </c>
      <c r="AJ11" s="11" t="e">
        <f t="shared" si="1"/>
        <v>#DIV/0!</v>
      </c>
    </row>
    <row r="12" spans="2:36" ht="20.100000000000001" customHeight="1">
      <c r="B12" s="1"/>
      <c r="C12" s="37">
        <v>4</v>
      </c>
      <c r="D12" s="85" t="s">
        <v>24</v>
      </c>
      <c r="E12" s="85" t="s">
        <v>24</v>
      </c>
      <c r="F12" s="38">
        <v>10</v>
      </c>
      <c r="G12" s="3"/>
      <c r="H12" s="100" t="s">
        <v>73</v>
      </c>
      <c r="I12" s="101"/>
      <c r="J12" s="101"/>
      <c r="K12" s="101"/>
      <c r="L12" s="101"/>
      <c r="M12" s="101"/>
      <c r="N12" s="101"/>
      <c r="O12" s="102">
        <f>COUNTIF(AF38:AF72,"İYİ")</f>
        <v>0</v>
      </c>
      <c r="P12" s="103"/>
      <c r="Q12" s="25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H12" s="12" t="str">
        <f t="shared" si="0"/>
        <v>Dikdörtgenler Prz. Hacim</v>
      </c>
      <c r="AI12" s="13" t="e">
        <f>I73</f>
        <v>#DIV/0!</v>
      </c>
      <c r="AJ12" s="11" t="e">
        <f t="shared" si="1"/>
        <v>#DIV/0!</v>
      </c>
    </row>
    <row r="13" spans="2:36" ht="20.100000000000001" customHeight="1">
      <c r="B13" s="1"/>
      <c r="C13" s="37">
        <v>5</v>
      </c>
      <c r="D13" s="85" t="s">
        <v>25</v>
      </c>
      <c r="E13" s="85" t="s">
        <v>25</v>
      </c>
      <c r="F13" s="38">
        <v>10</v>
      </c>
      <c r="G13" s="3"/>
      <c r="H13" s="100" t="s">
        <v>74</v>
      </c>
      <c r="I13" s="101"/>
      <c r="J13" s="101"/>
      <c r="K13" s="101"/>
      <c r="L13" s="101"/>
      <c r="M13" s="101"/>
      <c r="N13" s="101"/>
      <c r="O13" s="102">
        <f>COUNTIF(AF38:AF72,"PEKİYİ")</f>
        <v>0</v>
      </c>
      <c r="P13" s="103"/>
      <c r="Q13" s="25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H13" s="12" t="str">
        <f t="shared" si="0"/>
        <v>Kare Prizma Hacim</v>
      </c>
      <c r="AI13" s="13" t="e">
        <f>J73</f>
        <v>#DIV/0!</v>
      </c>
      <c r="AJ13" s="11" t="e">
        <f t="shared" si="1"/>
        <v>#DIV/0!</v>
      </c>
    </row>
    <row r="14" spans="2:36" ht="20.100000000000001" customHeight="1">
      <c r="B14" s="1"/>
      <c r="C14" s="37">
        <v>6</v>
      </c>
      <c r="D14" s="85" t="s">
        <v>24</v>
      </c>
      <c r="E14" s="85" t="s">
        <v>24</v>
      </c>
      <c r="F14" s="38">
        <v>10</v>
      </c>
      <c r="G14" s="3"/>
      <c r="H14" s="104"/>
      <c r="I14" s="105"/>
      <c r="J14" s="105"/>
      <c r="K14" s="105"/>
      <c r="L14" s="105"/>
      <c r="M14" s="105"/>
      <c r="N14" s="105"/>
      <c r="O14" s="105"/>
      <c r="P14" s="106"/>
      <c r="Q14" s="25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  <c r="AH14" s="12" t="str">
        <f t="shared" si="0"/>
        <v>Dikdörtgenler Prz. Hacim</v>
      </c>
      <c r="AI14" s="13" t="e">
        <f>K73</f>
        <v>#DIV/0!</v>
      </c>
      <c r="AJ14" s="11" t="e">
        <f t="shared" si="1"/>
        <v>#DIV/0!</v>
      </c>
    </row>
    <row r="15" spans="2:36" ht="17.25" customHeight="1">
      <c r="B15" s="1"/>
      <c r="C15" s="37">
        <v>7</v>
      </c>
      <c r="D15" s="85" t="s">
        <v>26</v>
      </c>
      <c r="E15" s="85" t="s">
        <v>26</v>
      </c>
      <c r="F15" s="38">
        <v>10</v>
      </c>
      <c r="G15" s="3"/>
      <c r="H15" s="100" t="s">
        <v>10</v>
      </c>
      <c r="I15" s="101"/>
      <c r="J15" s="101"/>
      <c r="K15" s="101"/>
      <c r="L15" s="101"/>
      <c r="M15" s="101"/>
      <c r="N15" s="101"/>
      <c r="O15" s="130">
        <f>IF(COUNT(AE38:AE72)=0," ",SUM(AE38:AE72)/COUNT(AE38:AE72))</f>
        <v>15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43" t="str">
        <f>Liste!H8</f>
        <v>Muzaffer ÜLGER</v>
      </c>
      <c r="AD15" s="143"/>
      <c r="AE15" s="143"/>
      <c r="AF15" s="144"/>
      <c r="AH15" s="12" t="str">
        <f t="shared" si="0"/>
        <v>Öklid Bağıntısı</v>
      </c>
      <c r="AI15" s="13" t="e">
        <f>L73</f>
        <v>#DIV/0!</v>
      </c>
      <c r="AJ15" s="11" t="e">
        <f t="shared" si="1"/>
        <v>#DIV/0!</v>
      </c>
    </row>
    <row r="16" spans="2:36" ht="20.100000000000001" customHeight="1" thickBot="1">
      <c r="B16" s="1"/>
      <c r="C16" s="37">
        <v>8</v>
      </c>
      <c r="D16" s="85" t="s">
        <v>27</v>
      </c>
      <c r="E16" s="85" t="s">
        <v>27</v>
      </c>
      <c r="F16" s="38">
        <v>10</v>
      </c>
      <c r="G16" s="3"/>
      <c r="H16" s="137" t="s">
        <v>77</v>
      </c>
      <c r="I16" s="138"/>
      <c r="J16" s="138"/>
      <c r="K16" s="138"/>
      <c r="L16" s="138"/>
      <c r="M16" s="138"/>
      <c r="N16" s="138"/>
      <c r="O16" s="132">
        <f>SUM(O10:O13)/SUM(O9:O14)</f>
        <v>0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45" t="str">
        <f>Liste!H9</f>
        <v>Türk Edebiyatı</v>
      </c>
      <c r="AD16" s="145"/>
      <c r="AE16" s="145"/>
      <c r="AF16" s="146"/>
      <c r="AH16" s="12" t="str">
        <f t="shared" si="0"/>
        <v>Pisagor Bağıntısı</v>
      </c>
      <c r="AI16" s="13" t="e">
        <f>M73</f>
        <v>#DIV/0!</v>
      </c>
      <c r="AJ16" s="11" t="e">
        <f t="shared" si="1"/>
        <v>#DIV/0!</v>
      </c>
    </row>
    <row r="17" spans="2:36" ht="20.100000000000001" customHeight="1" thickBot="1">
      <c r="B17" s="1"/>
      <c r="C17" s="37">
        <v>9</v>
      </c>
      <c r="D17" s="85" t="s">
        <v>28</v>
      </c>
      <c r="E17" s="85" t="s">
        <v>28</v>
      </c>
      <c r="F17" s="38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>Cisim Köşegeni</v>
      </c>
      <c r="AI17" s="13" t="e">
        <f>N73</f>
        <v>#DIV/0!</v>
      </c>
      <c r="AJ17" s="11" t="e">
        <f t="shared" si="1"/>
        <v>#DIV/0!</v>
      </c>
    </row>
    <row r="18" spans="2:36" ht="20.100000000000001" customHeight="1">
      <c r="B18" s="1"/>
      <c r="C18" s="37">
        <v>10</v>
      </c>
      <c r="D18" s="85" t="s">
        <v>28</v>
      </c>
      <c r="E18" s="85" t="s">
        <v>28</v>
      </c>
      <c r="F18" s="38">
        <v>10</v>
      </c>
      <c r="G18" s="24"/>
      <c r="H18" s="148" t="s">
        <v>17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H18" s="12" t="str">
        <f t="shared" si="0"/>
        <v>Cisim Köşegeni</v>
      </c>
      <c r="AI18" s="13" t="e">
        <f>O73</f>
        <v>#DIV/0!</v>
      </c>
      <c r="AJ18" s="11" t="e">
        <f t="shared" si="1"/>
        <v>#DIV/0!</v>
      </c>
    </row>
    <row r="19" spans="2:36" ht="20.100000000000001" customHeight="1">
      <c r="B19" s="1"/>
      <c r="C19" s="37">
        <v>11</v>
      </c>
      <c r="D19" s="85"/>
      <c r="E19" s="85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85"/>
      <c r="E20" s="85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85"/>
      <c r="E21" s="85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85"/>
      <c r="E22" s="85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85"/>
      <c r="E23" s="85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85"/>
      <c r="E24" s="85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85"/>
      <c r="E25" s="85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85"/>
      <c r="E26" s="85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85"/>
      <c r="E27" s="85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85"/>
      <c r="E28" s="85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85"/>
      <c r="E29" s="85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85"/>
      <c r="E30" s="85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85"/>
      <c r="E31" s="85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85"/>
      <c r="E32" s="85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85"/>
      <c r="E33" s="85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34" t="s">
        <v>8</v>
      </c>
      <c r="D34" s="135"/>
      <c r="E34" s="136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09" t="s">
        <v>0</v>
      </c>
      <c r="D36" s="110"/>
      <c r="E36" s="110"/>
      <c r="F36" s="110" t="s">
        <v>1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24" t="s">
        <v>6</v>
      </c>
      <c r="AF36" s="126" t="s">
        <v>2</v>
      </c>
      <c r="AH36" s="12"/>
      <c r="AI36" s="13"/>
    </row>
    <row r="37" spans="2:36" ht="24.9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1287</v>
      </c>
      <c r="E38" s="45" t="str">
        <f>IF(Liste!D5=0," ",Liste!D5)</f>
        <v>EDANUR BİLGİN</v>
      </c>
      <c r="F38" s="20">
        <v>15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>
        <f t="shared" ref="AE38:AE72" si="3">IF(COUNTBLANK(F38:AD38)=COLUMNS(F38:AD38)," ",IF(SUM(F38:AD38)=0,0,SUM(F38:AD38)))</f>
        <v>15</v>
      </c>
      <c r="AF38" s="44" t="str">
        <f>IF(AE38=" "," ",IF(AE38&gt;=85,"PEKİYİ",IF(AE38&gt;=70,"İYİ",IF(AE38&gt;=55,"ORTA",IF(AE38&gt;=45,"GEÇER",IF(AE38&lt;45,"GEÇMEZ"))))))</f>
        <v>GEÇMEZ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1288</v>
      </c>
      <c r="E39" s="45" t="str">
        <f>IF(Liste!D6=0," ",Liste!D6)</f>
        <v>HAMİDE AKKUŞ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 xml:space="preserve"> </v>
      </c>
      <c r="AF39" s="44" t="str">
        <f t="shared" ref="AF39:AF72" si="4">IF(AE39=" "," ",IF(AE39&gt;=85,"PEKİYİ",IF(AE39&gt;=70,"İYİ",IF(AE39&gt;=55,"ORTA",IF(AE39&gt;=45,"GEÇER",IF(AE39&lt;45,"GEÇMEZ"))))))</f>
        <v xml:space="preserve"> 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1290</v>
      </c>
      <c r="E40" s="45" t="str">
        <f>IF(Liste!D7=0," ",Liste!D7)</f>
        <v>ALEYNA GÜNEŞ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 xml:space="preserve"> </v>
      </c>
      <c r="AF40" s="44" t="str">
        <f t="shared" si="4"/>
        <v xml:space="preserve"> 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1291</v>
      </c>
      <c r="E41" s="45" t="str">
        <f>IF(Liste!D8=0," ",Liste!D8)</f>
        <v>İLKNUR KESKİN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 xml:space="preserve"> </v>
      </c>
      <c r="AF41" s="44" t="str">
        <f t="shared" si="4"/>
        <v xml:space="preserve"> 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1292</v>
      </c>
      <c r="E42" s="45" t="str">
        <f>IF(Liste!D9=0," ",Liste!D9)</f>
        <v>GÜLSÜM UYSAL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 xml:space="preserve"> </v>
      </c>
      <c r="AF42" s="44" t="str">
        <f t="shared" si="4"/>
        <v xml:space="preserve"> </v>
      </c>
      <c r="AH42" s="14"/>
    </row>
    <row r="43" spans="2:36" ht="15" customHeight="1">
      <c r="B43" s="1"/>
      <c r="C43" s="30">
        <v>6</v>
      </c>
      <c r="D43" s="45">
        <f>IF(Liste!C10=0," ",Liste!C10)</f>
        <v>1294</v>
      </c>
      <c r="E43" s="45" t="str">
        <f>IF(Liste!D10=0," ",Liste!D10)</f>
        <v>ZÜHRE BEKLİ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 xml:space="preserve"> </v>
      </c>
      <c r="AF43" s="44" t="str">
        <f t="shared" si="4"/>
        <v xml:space="preserve"> </v>
      </c>
      <c r="AH43" s="14"/>
    </row>
    <row r="44" spans="2:36" ht="15" customHeight="1">
      <c r="B44" s="1"/>
      <c r="C44" s="30">
        <v>7</v>
      </c>
      <c r="D44" s="45">
        <f>IF(Liste!C11=0," ",Liste!C11)</f>
        <v>1295</v>
      </c>
      <c r="E44" s="45" t="str">
        <f>IF(Liste!D11=0," ",Liste!D11)</f>
        <v>MERVE ÇELİKTAŞ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 xml:space="preserve"> </v>
      </c>
      <c r="AF44" s="44" t="str">
        <f t="shared" si="4"/>
        <v xml:space="preserve"> </v>
      </c>
      <c r="AH44" s="14"/>
    </row>
    <row r="45" spans="2:36" ht="15" customHeight="1">
      <c r="B45" s="1"/>
      <c r="C45" s="30">
        <v>8</v>
      </c>
      <c r="D45" s="45">
        <f>IF(Liste!C12=0," ",Liste!C12)</f>
        <v>1296</v>
      </c>
      <c r="E45" s="45" t="str">
        <f>IF(Liste!D12=0," ",Liste!D12)</f>
        <v>GÜLER GÜNEŞ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 xml:space="preserve"> </v>
      </c>
      <c r="AF45" s="44" t="str">
        <f t="shared" si="4"/>
        <v xml:space="preserve"> </v>
      </c>
      <c r="AH45" s="14"/>
    </row>
    <row r="46" spans="2:36" ht="15" customHeight="1">
      <c r="B46" s="1"/>
      <c r="C46" s="30">
        <v>9</v>
      </c>
      <c r="D46" s="45">
        <f>IF(Liste!C13=0," ",Liste!C13)</f>
        <v>1297</v>
      </c>
      <c r="E46" s="45" t="str">
        <f>IF(Liste!D13=0," ",Liste!D13)</f>
        <v>BÜŞRA AYDOĞDU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 xml:space="preserve"> </v>
      </c>
      <c r="AF46" s="44" t="str">
        <f t="shared" si="4"/>
        <v xml:space="preserve"> </v>
      </c>
      <c r="AH46" s="14"/>
    </row>
    <row r="47" spans="2:36" ht="15" customHeight="1">
      <c r="B47" s="1"/>
      <c r="C47" s="30">
        <v>10</v>
      </c>
      <c r="D47" s="45">
        <f>IF(Liste!C14=0," ",Liste!C14)</f>
        <v>1298</v>
      </c>
      <c r="E47" s="45" t="str">
        <f>IF(Liste!D14=0," ",Liste!D14)</f>
        <v>NERİMAN ŞİMŞEK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 xml:space="preserve"> </v>
      </c>
      <c r="AF47" s="44" t="str">
        <f t="shared" si="4"/>
        <v xml:space="preserve"> </v>
      </c>
      <c r="AH47" s="14"/>
    </row>
    <row r="48" spans="2:36" ht="15" customHeight="1">
      <c r="B48" s="1"/>
      <c r="C48" s="30">
        <v>11</v>
      </c>
      <c r="D48" s="45">
        <f>IF(Liste!C15=0," ",Liste!C15)</f>
        <v>1300</v>
      </c>
      <c r="E48" s="45" t="str">
        <f>IF(Liste!D15=0," ",Liste!D15)</f>
        <v>YADİGAR ŞAHİN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 xml:space="preserve"> </v>
      </c>
      <c r="AF48" s="44" t="str">
        <f t="shared" si="4"/>
        <v xml:space="preserve"> </v>
      </c>
      <c r="AH48" s="14"/>
    </row>
    <row r="49" spans="2:34" ht="15" customHeight="1">
      <c r="B49" s="1"/>
      <c r="C49" s="30">
        <v>12</v>
      </c>
      <c r="D49" s="45">
        <f>IF(Liste!C16=0," ",Liste!C16)</f>
        <v>1301</v>
      </c>
      <c r="E49" s="45" t="str">
        <f>IF(Liste!D16=0," ",Liste!D16)</f>
        <v>KADER ÇAKIR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 xml:space="preserve"> </v>
      </c>
      <c r="AF49" s="44" t="str">
        <f t="shared" si="4"/>
        <v xml:space="preserve"> </v>
      </c>
      <c r="AH49" s="14"/>
    </row>
    <row r="50" spans="2:34" ht="15" customHeight="1">
      <c r="B50" s="1"/>
      <c r="C50" s="30">
        <v>13</v>
      </c>
      <c r="D50" s="45">
        <f>IF(Liste!C17=0," ",Liste!C17)</f>
        <v>1302</v>
      </c>
      <c r="E50" s="45" t="str">
        <f>IF(Liste!D17=0," ",Liste!D17)</f>
        <v>MERVE KOCA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 xml:space="preserve"> </v>
      </c>
      <c r="AF50" s="44" t="str">
        <f t="shared" si="4"/>
        <v xml:space="preserve"> </v>
      </c>
      <c r="AH50" s="14"/>
    </row>
    <row r="51" spans="2:34" ht="15" customHeight="1">
      <c r="B51" s="1"/>
      <c r="C51" s="30">
        <v>14</v>
      </c>
      <c r="D51" s="45">
        <f>IF(Liste!C18=0," ",Liste!C18)</f>
        <v>1303</v>
      </c>
      <c r="E51" s="45" t="str">
        <f>IF(Liste!D18=0," ",Liste!D18)</f>
        <v>MERVE ŞİMŞEK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 xml:space="preserve"> </v>
      </c>
      <c r="AF51" s="44" t="str">
        <f t="shared" si="4"/>
        <v xml:space="preserve"> </v>
      </c>
      <c r="AH51" s="14"/>
    </row>
    <row r="52" spans="2:34" ht="15" customHeight="1">
      <c r="B52" s="1"/>
      <c r="C52" s="30">
        <v>15</v>
      </c>
      <c r="D52" s="45">
        <f>IF(Liste!C19=0," ",Liste!C19)</f>
        <v>1304</v>
      </c>
      <c r="E52" s="45" t="str">
        <f>IF(Liste!D19=0," ",Liste!D19)</f>
        <v>MELEK SAĞLAM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 xml:space="preserve"> </v>
      </c>
      <c r="AF52" s="44" t="str">
        <f t="shared" si="4"/>
        <v xml:space="preserve"> </v>
      </c>
      <c r="AH52" s="14"/>
    </row>
    <row r="53" spans="2:34" ht="15" customHeight="1">
      <c r="B53" s="1"/>
      <c r="C53" s="30">
        <v>16</v>
      </c>
      <c r="D53" s="45">
        <f>IF(Liste!C20=0," ",Liste!C20)</f>
        <v>1305</v>
      </c>
      <c r="E53" s="45" t="str">
        <f>IF(Liste!D20=0," ",Liste!D20)</f>
        <v>SELMA KESKİNOĞLU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 xml:space="preserve"> </v>
      </c>
      <c r="AF53" s="44" t="str">
        <f t="shared" si="4"/>
        <v xml:space="preserve"> </v>
      </c>
      <c r="AH53" s="14"/>
    </row>
    <row r="54" spans="2:34" ht="15" customHeight="1">
      <c r="B54" s="1"/>
      <c r="C54" s="30">
        <v>17</v>
      </c>
      <c r="D54" s="45">
        <f>IF(Liste!C21=0," ",Liste!C21)</f>
        <v>1306</v>
      </c>
      <c r="E54" s="45" t="str">
        <f>IF(Liste!D21=0," ",Liste!D21)</f>
        <v>ECE SİNEM SARI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 xml:space="preserve"> </v>
      </c>
      <c r="AF54" s="44" t="str">
        <f t="shared" si="4"/>
        <v xml:space="preserve"> </v>
      </c>
      <c r="AH54" s="14"/>
    </row>
    <row r="55" spans="2:34" ht="15" customHeight="1">
      <c r="B55" s="1"/>
      <c r="C55" s="30">
        <v>18</v>
      </c>
      <c r="D55" s="45">
        <f>IF(Liste!C22=0," ",Liste!C22)</f>
        <v>1307</v>
      </c>
      <c r="E55" s="45" t="str">
        <f>IF(Liste!D22=0," ",Liste!D22)</f>
        <v>ESME PEKER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 xml:space="preserve"> </v>
      </c>
      <c r="AF55" s="44" t="str">
        <f t="shared" si="4"/>
        <v xml:space="preserve"> </v>
      </c>
      <c r="AH55" s="14"/>
    </row>
    <row r="56" spans="2:34" ht="15" customHeight="1">
      <c r="B56" s="1"/>
      <c r="C56" s="30">
        <v>19</v>
      </c>
      <c r="D56" s="45">
        <f>IF(Liste!C23=0," ",Liste!C23)</f>
        <v>1308</v>
      </c>
      <c r="E56" s="45" t="str">
        <f>IF(Liste!D23=0," ",Liste!D23)</f>
        <v>GÜLŞENUR CEYLAN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 xml:space="preserve"> </v>
      </c>
      <c r="AF56" s="44" t="str">
        <f t="shared" si="4"/>
        <v xml:space="preserve"> </v>
      </c>
      <c r="AH56" s="14"/>
    </row>
    <row r="57" spans="2:34" ht="15" customHeight="1">
      <c r="B57" s="1"/>
      <c r="C57" s="30">
        <v>20</v>
      </c>
      <c r="D57" s="45">
        <f>IF(Liste!C24=0," ",Liste!C24)</f>
        <v>1309</v>
      </c>
      <c r="E57" s="45" t="str">
        <f>IF(Liste!D24=0," ",Liste!D24)</f>
        <v>DERYA TAŞDELEN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 xml:space="preserve"> </v>
      </c>
      <c r="AF57" s="44" t="str">
        <f t="shared" si="4"/>
        <v xml:space="preserve"> </v>
      </c>
      <c r="AH57" s="14"/>
    </row>
    <row r="58" spans="2:34" ht="15" customHeight="1">
      <c r="B58" s="1"/>
      <c r="C58" s="30">
        <v>21</v>
      </c>
      <c r="D58" s="45">
        <f>IF(Liste!C25=0," ",Liste!C25)</f>
        <v>1310</v>
      </c>
      <c r="E58" s="45" t="str">
        <f>IF(Liste!D25=0," ",Liste!D25)</f>
        <v>CANSEL KİBAR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 xml:space="preserve"> </v>
      </c>
      <c r="AF58" s="44" t="str">
        <f t="shared" si="4"/>
        <v xml:space="preserve"> </v>
      </c>
      <c r="AH58" s="14"/>
    </row>
    <row r="59" spans="2:34" ht="15" customHeight="1">
      <c r="B59" s="1"/>
      <c r="C59" s="30">
        <v>22</v>
      </c>
      <c r="D59" s="45">
        <f>IF(Liste!C26=0," ",Liste!C26)</f>
        <v>1312</v>
      </c>
      <c r="E59" s="45" t="str">
        <f>IF(Liste!D26=0," ",Liste!D26)</f>
        <v>ÖZNUR KOYUNOĞLU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 xml:space="preserve"> </v>
      </c>
      <c r="AF59" s="44" t="str">
        <f t="shared" si="4"/>
        <v xml:space="preserve"> </v>
      </c>
      <c r="AH59" s="14"/>
    </row>
    <row r="60" spans="2:34" ht="15" customHeight="1">
      <c r="B60" s="1"/>
      <c r="C60" s="30">
        <v>23</v>
      </c>
      <c r="D60" s="45">
        <f>IF(Liste!C27=0," ",Liste!C27)</f>
        <v>1313</v>
      </c>
      <c r="E60" s="45" t="str">
        <f>IF(Liste!D27=0," ",Liste!D27)</f>
        <v>SEVDANUR GENÇAY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 xml:space="preserve"> </v>
      </c>
      <c r="AF60" s="44" t="str">
        <f t="shared" si="4"/>
        <v xml:space="preserve"> </v>
      </c>
      <c r="AH60" s="14"/>
    </row>
    <row r="61" spans="2:34" ht="15" customHeight="1">
      <c r="B61" s="1"/>
      <c r="C61" s="30">
        <v>24</v>
      </c>
      <c r="D61" s="45">
        <f>IF(Liste!C28=0," ",Liste!C28)</f>
        <v>1314</v>
      </c>
      <c r="E61" s="45" t="str">
        <f>IF(Liste!D28=0," ",Liste!D28)</f>
        <v>SİNEM ÇAKIR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 xml:space="preserve"> </v>
      </c>
      <c r="AF61" s="44" t="str">
        <f t="shared" si="4"/>
        <v xml:space="preserve"> </v>
      </c>
      <c r="AH61" s="14"/>
    </row>
    <row r="62" spans="2:34" ht="15" customHeight="1">
      <c r="B62" s="1"/>
      <c r="C62" s="30">
        <v>25</v>
      </c>
      <c r="D62" s="45">
        <f>IF(Liste!C29=0," ",Liste!C29)</f>
        <v>1316</v>
      </c>
      <c r="E62" s="45" t="str">
        <f>IF(Liste!D29=0," ",Liste!D29)</f>
        <v>ELİF AYTÜRK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 xml:space="preserve"> </v>
      </c>
      <c r="AF62" s="44" t="str">
        <f t="shared" si="4"/>
        <v xml:space="preserve"> </v>
      </c>
      <c r="AH62" s="14"/>
    </row>
    <row r="63" spans="2:34" ht="15" customHeight="1">
      <c r="B63" s="1"/>
      <c r="C63" s="30">
        <v>26</v>
      </c>
      <c r="D63" s="45">
        <f>IF(Liste!C30=0," ",Liste!C30)</f>
        <v>1317</v>
      </c>
      <c r="E63" s="45" t="str">
        <f>IF(Liste!D30=0," ",Liste!D30)</f>
        <v>FATMA SAĞLAM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 xml:space="preserve"> </v>
      </c>
      <c r="AF63" s="44" t="str">
        <f t="shared" si="4"/>
        <v xml:space="preserve"> </v>
      </c>
      <c r="AH63" s="14"/>
    </row>
    <row r="64" spans="2:34" ht="15" customHeight="1">
      <c r="B64" s="1"/>
      <c r="C64" s="30">
        <v>27</v>
      </c>
      <c r="D64" s="45">
        <f>IF(Liste!C31=0," ",Liste!C31)</f>
        <v>1320</v>
      </c>
      <c r="E64" s="45" t="str">
        <f>IF(Liste!D31=0," ",Liste!D31)</f>
        <v>SEVDANUR BAYSAL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 xml:space="preserve"> </v>
      </c>
      <c r="AF64" s="44" t="str">
        <f t="shared" si="4"/>
        <v xml:space="preserve"> 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44" t="str">
        <f t="shared" si="4"/>
        <v xml:space="preserve"> </v>
      </c>
    </row>
    <row r="73" spans="2:33" ht="24.95" customHeight="1" thickBot="1">
      <c r="B73" s="1"/>
      <c r="C73" s="107" t="s">
        <v>7</v>
      </c>
      <c r="D73" s="108"/>
      <c r="E73" s="108"/>
      <c r="F73" s="55">
        <f>IF(F9=0," ",((SUM(F38:F72)/COUNT(F38:F72))*100)/F9)</f>
        <v>150</v>
      </c>
      <c r="G73" s="55" t="e">
        <f>IF(F10=0," ",((SUM(G38:G72)/COUNT(G38:G72))*100)/F10)</f>
        <v>#DIV/0!</v>
      </c>
      <c r="H73" s="55" t="e">
        <f>IF(F11=0," ",((SUM(H38:H72)/COUNT(H38:H72))*100)/F11)</f>
        <v>#DIV/0!</v>
      </c>
      <c r="I73" s="55" t="e">
        <f>IF(F12=0," ",((SUM(I38:I72)/COUNT(I38:I72))*100)/F12)</f>
        <v>#DIV/0!</v>
      </c>
      <c r="J73" s="55" t="e">
        <f>IF(F13=0," ",((SUM(J38:J72)/COUNT(J38:J72))*100)/F13)</f>
        <v>#DIV/0!</v>
      </c>
      <c r="K73" s="55" t="e">
        <f>IF(F14=0," ",((SUM(K38:K72)/COUNT(K38:K72))*100)/F14)</f>
        <v>#DIV/0!</v>
      </c>
      <c r="L73" s="55" t="e">
        <f>IF(F15=0," ",((SUM(L38:L72)/COUNT(L38:L72))*100)/F15)</f>
        <v>#DIV/0!</v>
      </c>
      <c r="M73" s="55" t="e">
        <f>IF(F16=0," ",((SUM(M38:M72)/COUNT(M38:M72))*100)/F16)</f>
        <v>#DIV/0!</v>
      </c>
      <c r="N73" s="55" t="e">
        <f>IF(F17=0," ",((SUM(N38:N72)/COUNT(N38:N72))*100)/F17)</f>
        <v>#DIV/0!</v>
      </c>
      <c r="O73" s="55" t="e">
        <f>IF(F18=0," ",((SUM(O38:O72)/COUNT(O38:O72))*100)/F18)</f>
        <v>#DIV/0!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23">
        <f ca="1">TODAY()</f>
        <v>42093</v>
      </c>
      <c r="AC76" s="123"/>
      <c r="AD76" s="123"/>
      <c r="AE76" s="123"/>
      <c r="AF76" s="123"/>
      <c r="AG76" s="40"/>
    </row>
    <row r="77" spans="2:33">
      <c r="Y77" s="42"/>
      <c r="Z77" s="42"/>
      <c r="AA77" s="42"/>
      <c r="AB77" s="147" t="s">
        <v>93</v>
      </c>
      <c r="AC77" s="147"/>
      <c r="AD77" s="147"/>
      <c r="AE77" s="147"/>
      <c r="AF77" s="147"/>
      <c r="AG77" s="42"/>
    </row>
    <row r="78" spans="2:33">
      <c r="Y78" s="41"/>
      <c r="Z78" s="41"/>
      <c r="AA78" s="41"/>
      <c r="AB78" s="142" t="s">
        <v>76</v>
      </c>
      <c r="AC78" s="142"/>
      <c r="AD78" s="142"/>
      <c r="AE78" s="142"/>
      <c r="AF78" s="142"/>
      <c r="AG78" s="41"/>
    </row>
  </sheetData>
  <sheetProtection sheet="1" objects="1" scenario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</mergeCells>
  <conditionalFormatting sqref="F73:O73">
    <cfRule type="cellIs" dxfId="19" priority="4" stopIfTrue="1" operator="lessThan">
      <formula>50</formula>
    </cfRule>
  </conditionalFormatting>
  <conditionalFormatting sqref="F73:AD73">
    <cfRule type="cellIs" dxfId="18" priority="2" stopIfTrue="1" operator="lessThan">
      <formula>50</formula>
    </cfRule>
    <cfRule type="cellIs" dxfId="17" priority="3" stopIfTrue="1" operator="lessThan">
      <formula>50</formula>
    </cfRule>
  </conditionalFormatting>
  <conditionalFormatting sqref="AF38:AF72">
    <cfRule type="cellIs" dxfId="16" priority="1" operator="equal">
      <formula>"GEÇMEZ"</formula>
    </cfRule>
  </conditionalFormatting>
  <printOptions horizontalCentered="1" verticalCentered="1"/>
  <pageMargins left="0" right="0" top="0" bottom="0" header="0" footer="0"/>
  <pageSetup paperSize="9"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J78"/>
  <sheetViews>
    <sheetView topLeftCell="D37" workbookViewId="0">
      <selection activeCell="AF50" sqref="AF50"/>
    </sheetView>
  </sheetViews>
  <sheetFormatPr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83" t="s">
        <v>21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7"/>
      <c r="AH2" s="81"/>
      <c r="AI2" s="81"/>
      <c r="AJ2" s="81"/>
    </row>
    <row r="3" spans="2:36" ht="15" customHeight="1">
      <c r="B3" s="23"/>
      <c r="C3" s="90" t="s">
        <v>12</v>
      </c>
      <c r="D3" s="91"/>
      <c r="E3" s="98" t="str">
        <f>Liste!G4&amp;Liste!H4</f>
        <v>:Hassa Anadolu Lisesi</v>
      </c>
      <c r="F3" s="98"/>
      <c r="G3" s="89" t="s">
        <v>15</v>
      </c>
      <c r="H3" s="89"/>
      <c r="I3" s="89"/>
      <c r="J3" s="89"/>
      <c r="K3" s="98" t="str">
        <f>Liste!G6&amp;" "&amp;Liste!H6</f>
        <v>: 9-A</v>
      </c>
      <c r="L3" s="98"/>
      <c r="M3" s="98"/>
      <c r="N3" s="98"/>
      <c r="O3" s="98"/>
      <c r="P3" s="116"/>
      <c r="Q3" s="24"/>
      <c r="R3" s="92" t="s">
        <v>11</v>
      </c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  <c r="AG3" s="7"/>
      <c r="AH3" s="82"/>
      <c r="AI3" s="81"/>
      <c r="AJ3" s="81"/>
    </row>
    <row r="4" spans="2:36" ht="15" customHeight="1" thickBot="1">
      <c r="B4" s="23"/>
      <c r="C4" s="113" t="s">
        <v>13</v>
      </c>
      <c r="D4" s="114"/>
      <c r="E4" s="115" t="str">
        <f>Liste!G5&amp;Liste!H5</f>
        <v>:2013-2014</v>
      </c>
      <c r="F4" s="115"/>
      <c r="G4" s="84" t="s">
        <v>69</v>
      </c>
      <c r="H4" s="84"/>
      <c r="I4" s="84"/>
      <c r="J4" s="84"/>
      <c r="K4" s="115" t="s">
        <v>80</v>
      </c>
      <c r="L4" s="115"/>
      <c r="M4" s="115"/>
      <c r="N4" s="115"/>
      <c r="O4" s="115"/>
      <c r="P4" s="117"/>
      <c r="Q4" s="3"/>
      <c r="R4" s="95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</row>
    <row r="5" spans="2:36" ht="15" customHeight="1">
      <c r="B5" s="23"/>
      <c r="C5" s="113" t="s">
        <v>14</v>
      </c>
      <c r="D5" s="114"/>
      <c r="E5" s="115" t="s">
        <v>30</v>
      </c>
      <c r="F5" s="115"/>
      <c r="G5" s="84" t="s">
        <v>60</v>
      </c>
      <c r="H5" s="84"/>
      <c r="I5" s="84"/>
      <c r="J5" s="84"/>
      <c r="K5" s="115" t="str">
        <f>Liste!G8&amp;" "&amp;Liste!H7</f>
        <v>: Türk Edebiyatı</v>
      </c>
      <c r="L5" s="115"/>
      <c r="M5" s="115"/>
      <c r="N5" s="115"/>
      <c r="O5" s="115"/>
      <c r="P5" s="117"/>
      <c r="Q5" s="24"/>
      <c r="R5" s="111" t="s">
        <v>18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99" t="e">
        <f>O16</f>
        <v>#DIV/0!</v>
      </c>
      <c r="AE5" s="99"/>
      <c r="AF5" s="50" t="s">
        <v>19</v>
      </c>
      <c r="AH5" s="74" t="s">
        <v>68</v>
      </c>
      <c r="AI5" s="74"/>
      <c r="AJ5" s="74"/>
    </row>
    <row r="6" spans="2:36" ht="15" customHeight="1" thickBot="1">
      <c r="B6" s="23"/>
      <c r="C6" s="86" t="s">
        <v>61</v>
      </c>
      <c r="D6" s="87"/>
      <c r="E6" s="121" t="str">
        <f>Liste!G7&amp;Liste!H8</f>
        <v>:Muzaffer ÜLGER</v>
      </c>
      <c r="F6" s="121"/>
      <c r="G6" s="88"/>
      <c r="H6" s="88"/>
      <c r="I6" s="88"/>
      <c r="J6" s="88"/>
      <c r="K6" s="121"/>
      <c r="L6" s="121"/>
      <c r="M6" s="121"/>
      <c r="N6" s="121"/>
      <c r="O6" s="121"/>
      <c r="P6" s="122"/>
      <c r="Q6" s="24"/>
      <c r="R6" s="118" t="s">
        <v>78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H6" s="74"/>
      <c r="AI6" s="74"/>
      <c r="AJ6" s="74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5" t="str">
        <f>CONCATENATE(AJ9,AJ10,AJ11,AJ12,AJ13,AJ14,AJ15,AJ16,AJ17,AJ18,AJ19,AJ20,AJ21,AJ23,AJ24,AJ25,AJ26,AJ27,AJ28,AJ29,AJ30,AJ31,AJ32,AJ33)</f>
        <v/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7"/>
      <c r="AH7" s="74"/>
      <c r="AI7" s="74"/>
      <c r="AJ7" s="74"/>
    </row>
    <row r="8" spans="2:36" ht="21" customHeight="1">
      <c r="B8" s="1"/>
      <c r="C8" s="128" t="s">
        <v>20</v>
      </c>
      <c r="D8" s="129"/>
      <c r="E8" s="129"/>
      <c r="F8" s="27" t="s">
        <v>16</v>
      </c>
      <c r="G8" s="3"/>
      <c r="H8" s="139" t="s">
        <v>9</v>
      </c>
      <c r="I8" s="140"/>
      <c r="J8" s="140"/>
      <c r="K8" s="140"/>
      <c r="L8" s="140"/>
      <c r="M8" s="140"/>
      <c r="N8" s="140"/>
      <c r="O8" s="140"/>
      <c r="P8" s="141"/>
      <c r="Q8" s="2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7"/>
    </row>
    <row r="9" spans="2:36" ht="20.100000000000001" customHeight="1">
      <c r="B9" s="1"/>
      <c r="C9" s="37">
        <v>1</v>
      </c>
      <c r="D9" s="85"/>
      <c r="E9" s="85"/>
      <c r="F9" s="38"/>
      <c r="G9" s="3"/>
      <c r="H9" s="100" t="s">
        <v>70</v>
      </c>
      <c r="I9" s="101"/>
      <c r="J9" s="101"/>
      <c r="K9" s="101"/>
      <c r="L9" s="101"/>
      <c r="M9" s="101"/>
      <c r="N9" s="101"/>
      <c r="O9" s="102">
        <f>COUNTIF(AF38:AF72,"GEÇMEZ")</f>
        <v>0</v>
      </c>
      <c r="P9" s="103"/>
      <c r="Q9" s="2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  <c r="AH9" s="12" t="str">
        <f t="shared" ref="AH9:AH33" si="0">IF(D9=0,"",D9)</f>
        <v/>
      </c>
      <c r="AI9" s="13" t="str">
        <f>F73</f>
        <v xml:space="preserve"> </v>
      </c>
      <c r="AJ9" s="11" t="str">
        <f>IF(AI9&lt;50,"    * "&amp;AH9,"")</f>
        <v/>
      </c>
    </row>
    <row r="10" spans="2:36" ht="20.100000000000001" customHeight="1">
      <c r="B10" s="1"/>
      <c r="C10" s="37">
        <v>2</v>
      </c>
      <c r="D10" s="85"/>
      <c r="E10" s="85"/>
      <c r="F10" s="38"/>
      <c r="G10" s="3"/>
      <c r="H10" s="100" t="s">
        <v>71</v>
      </c>
      <c r="I10" s="101"/>
      <c r="J10" s="101"/>
      <c r="K10" s="101"/>
      <c r="L10" s="101"/>
      <c r="M10" s="101"/>
      <c r="N10" s="101"/>
      <c r="O10" s="102">
        <f>COUNTIF(AF38:AF72,"GEÇER")</f>
        <v>0</v>
      </c>
      <c r="P10" s="103"/>
      <c r="Q10" s="2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7"/>
      <c r="AH10" s="12" t="str">
        <f t="shared" si="0"/>
        <v/>
      </c>
      <c r="AI10" s="13" t="str">
        <f>G73</f>
        <v xml:space="preserve"> </v>
      </c>
      <c r="AJ10" s="11" t="str">
        <f t="shared" ref="AJ10:AJ27" si="1">IF(AI10&lt;50,"    * "&amp;AH10,"")</f>
        <v/>
      </c>
    </row>
    <row r="11" spans="2:36" ht="20.100000000000001" customHeight="1">
      <c r="B11" s="1"/>
      <c r="C11" s="37">
        <v>3</v>
      </c>
      <c r="D11" s="85"/>
      <c r="E11" s="85"/>
      <c r="F11" s="38"/>
      <c r="G11" s="3"/>
      <c r="H11" s="100" t="s">
        <v>72</v>
      </c>
      <c r="I11" s="101"/>
      <c r="J11" s="101"/>
      <c r="K11" s="101"/>
      <c r="L11" s="101"/>
      <c r="M11" s="101"/>
      <c r="N11" s="101"/>
      <c r="O11" s="102">
        <f>COUNTIF(AF38:AF72,"ORTA")</f>
        <v>0</v>
      </c>
      <c r="P11" s="103"/>
      <c r="Q11" s="25"/>
      <c r="R11" s="78" t="s">
        <v>29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H11" s="12" t="str">
        <f t="shared" si="0"/>
        <v/>
      </c>
      <c r="AI11" s="13" t="str">
        <f>H73</f>
        <v xml:space="preserve"> </v>
      </c>
      <c r="AJ11" s="11" t="str">
        <f t="shared" si="1"/>
        <v/>
      </c>
    </row>
    <row r="12" spans="2:36" ht="20.100000000000001" customHeight="1">
      <c r="B12" s="1"/>
      <c r="C12" s="37">
        <v>4</v>
      </c>
      <c r="D12" s="85"/>
      <c r="E12" s="85"/>
      <c r="F12" s="38"/>
      <c r="G12" s="3"/>
      <c r="H12" s="100" t="s">
        <v>73</v>
      </c>
      <c r="I12" s="101"/>
      <c r="J12" s="101"/>
      <c r="K12" s="101"/>
      <c r="L12" s="101"/>
      <c r="M12" s="101"/>
      <c r="N12" s="101"/>
      <c r="O12" s="102">
        <f>COUNTIF(AF38:AF72,"İYİ")</f>
        <v>0</v>
      </c>
      <c r="P12" s="103"/>
      <c r="Q12" s="25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H12" s="12" t="str">
        <f t="shared" si="0"/>
        <v/>
      </c>
      <c r="AI12" s="13" t="str">
        <f>I73</f>
        <v xml:space="preserve"> </v>
      </c>
      <c r="AJ12" s="11" t="str">
        <f t="shared" si="1"/>
        <v/>
      </c>
    </row>
    <row r="13" spans="2:36" ht="20.100000000000001" customHeight="1">
      <c r="B13" s="1"/>
      <c r="C13" s="37">
        <v>5</v>
      </c>
      <c r="D13" s="85"/>
      <c r="E13" s="85"/>
      <c r="F13" s="38"/>
      <c r="G13" s="3"/>
      <c r="H13" s="100" t="s">
        <v>74</v>
      </c>
      <c r="I13" s="101"/>
      <c r="J13" s="101"/>
      <c r="K13" s="101"/>
      <c r="L13" s="101"/>
      <c r="M13" s="101"/>
      <c r="N13" s="101"/>
      <c r="O13" s="102">
        <f>COUNTIF(AF38:AF72,"PEKİYİ")</f>
        <v>0</v>
      </c>
      <c r="P13" s="103"/>
      <c r="Q13" s="25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H13" s="12" t="str">
        <f t="shared" si="0"/>
        <v/>
      </c>
      <c r="AI13" s="13" t="str">
        <f>J73</f>
        <v xml:space="preserve"> </v>
      </c>
      <c r="AJ13" s="11" t="str">
        <f t="shared" si="1"/>
        <v/>
      </c>
    </row>
    <row r="14" spans="2:36" ht="20.100000000000001" customHeight="1">
      <c r="B14" s="1"/>
      <c r="C14" s="37">
        <v>6</v>
      </c>
      <c r="D14" s="85"/>
      <c r="E14" s="85"/>
      <c r="F14" s="38"/>
      <c r="G14" s="3"/>
      <c r="H14" s="104"/>
      <c r="I14" s="105"/>
      <c r="J14" s="105"/>
      <c r="K14" s="105"/>
      <c r="L14" s="105"/>
      <c r="M14" s="105"/>
      <c r="N14" s="105"/>
      <c r="O14" s="105"/>
      <c r="P14" s="106"/>
      <c r="Q14" s="25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  <c r="AH14" s="12" t="str">
        <f t="shared" si="0"/>
        <v/>
      </c>
      <c r="AI14" s="13" t="str">
        <f>K73</f>
        <v xml:space="preserve"> </v>
      </c>
      <c r="AJ14" s="11" t="str">
        <f t="shared" si="1"/>
        <v/>
      </c>
    </row>
    <row r="15" spans="2:36" ht="17.25" customHeight="1">
      <c r="B15" s="1"/>
      <c r="C15" s="37">
        <v>7</v>
      </c>
      <c r="D15" s="85"/>
      <c r="E15" s="85"/>
      <c r="F15" s="38"/>
      <c r="G15" s="3"/>
      <c r="H15" s="100" t="s">
        <v>10</v>
      </c>
      <c r="I15" s="101"/>
      <c r="J15" s="101"/>
      <c r="K15" s="101"/>
      <c r="L15" s="101"/>
      <c r="M15" s="101"/>
      <c r="N15" s="101"/>
      <c r="O15" s="130" t="str">
        <f>IF(COUNT(AE38:AE72)=0," ",SUM(AE38:AE72)/COUNT(AE38:AE72))</f>
        <v xml:space="preserve"> 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43" t="str">
        <f>Liste!H8</f>
        <v>Muzaffer ÜLGER</v>
      </c>
      <c r="AD15" s="143"/>
      <c r="AE15" s="143"/>
      <c r="AF15" s="144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>
      <c r="B16" s="1"/>
      <c r="C16" s="37">
        <v>8</v>
      </c>
      <c r="D16" s="85"/>
      <c r="E16" s="85"/>
      <c r="F16" s="38"/>
      <c r="G16" s="3"/>
      <c r="H16" s="137" t="s">
        <v>77</v>
      </c>
      <c r="I16" s="138"/>
      <c r="J16" s="138"/>
      <c r="K16" s="138"/>
      <c r="L16" s="138"/>
      <c r="M16" s="138"/>
      <c r="N16" s="138"/>
      <c r="O16" s="132" t="e">
        <f>SUM(O10:O13)/SUM(O9:O14)</f>
        <v>#DIV/0!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45" t="str">
        <f>Liste!H9</f>
        <v>Türk Edebiyatı</v>
      </c>
      <c r="AD16" s="145"/>
      <c r="AE16" s="145"/>
      <c r="AF16" s="146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>
      <c r="B17" s="1"/>
      <c r="C17" s="37">
        <v>9</v>
      </c>
      <c r="D17" s="85"/>
      <c r="E17" s="85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>
      <c r="B18" s="1"/>
      <c r="C18" s="37">
        <v>10</v>
      </c>
      <c r="D18" s="85"/>
      <c r="E18" s="85"/>
      <c r="F18" s="38"/>
      <c r="G18" s="24"/>
      <c r="H18" s="148" t="s">
        <v>17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>
      <c r="B19" s="1"/>
      <c r="C19" s="37">
        <v>11</v>
      </c>
      <c r="D19" s="85"/>
      <c r="E19" s="85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85"/>
      <c r="E20" s="85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85"/>
      <c r="E21" s="85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85"/>
      <c r="E22" s="85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85"/>
      <c r="E23" s="85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85"/>
      <c r="E24" s="85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85"/>
      <c r="E25" s="85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85"/>
      <c r="E26" s="85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85"/>
      <c r="E27" s="85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85"/>
      <c r="E28" s="85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85"/>
      <c r="E29" s="85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85"/>
      <c r="E30" s="85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85"/>
      <c r="E31" s="85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85"/>
      <c r="E32" s="85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85"/>
      <c r="E33" s="85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34" t="s">
        <v>8</v>
      </c>
      <c r="D34" s="135"/>
      <c r="E34" s="136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09" t="s">
        <v>0</v>
      </c>
      <c r="D36" s="110"/>
      <c r="E36" s="110"/>
      <c r="F36" s="110" t="s">
        <v>1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24" t="s">
        <v>6</v>
      </c>
      <c r="AF36" s="126" t="s">
        <v>2</v>
      </c>
      <c r="AH36" s="12"/>
      <c r="AI36" s="13"/>
    </row>
    <row r="37" spans="2:36" ht="24.9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1287</v>
      </c>
      <c r="E38" s="45" t="str">
        <f>IF(Liste!D5=0," ",Liste!D5)</f>
        <v>EDANUR BİLGİN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t="shared" ref="AE38:AE72" si="3">IF(COUNTBLANK(F38:AD38)=COLUMNS(F38:AD38)," ",IF(SUM(F38:AD38)=0,0,SUM(F38:AD38)))</f>
        <v xml:space="preserve"> </v>
      </c>
      <c r="AF38" s="44" t="str">
        <f>IF(AE38=" "," ",IF(AE38&gt;=85,"PEKİYİ",IF(AE38&gt;=70,"İYİ",IF(AE38&gt;=55,"ORTA",IF(AE38&gt;=45,"GEÇER",IF(AE38&lt;45,"GEÇMEZ"))))))</f>
        <v xml:space="preserve"> 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1288</v>
      </c>
      <c r="E39" s="45" t="str">
        <f>IF(Liste!D6=0," ",Liste!D6)</f>
        <v>HAMİDE AKKUŞ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 xml:space="preserve"> </v>
      </c>
      <c r="AF39" s="44" t="str">
        <f t="shared" ref="AF39:AF72" si="4">IF(AE39=" "," ",IF(AE39&gt;=85,"PEKİYİ",IF(AE39&gt;=70,"İYİ",IF(AE39&gt;=55,"ORTA",IF(AE39&gt;=45,"GEÇER",IF(AE39&lt;45,"GEÇMEZ"))))))</f>
        <v xml:space="preserve"> 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1290</v>
      </c>
      <c r="E40" s="45" t="str">
        <f>IF(Liste!D7=0," ",Liste!D7)</f>
        <v>ALEYNA GÜNEŞ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 xml:space="preserve"> </v>
      </c>
      <c r="AF40" s="44" t="str">
        <f t="shared" si="4"/>
        <v xml:space="preserve"> 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1291</v>
      </c>
      <c r="E41" s="45" t="str">
        <f>IF(Liste!D8=0," ",Liste!D8)</f>
        <v>İLKNUR KESKİN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 xml:space="preserve"> </v>
      </c>
      <c r="AF41" s="44" t="str">
        <f t="shared" si="4"/>
        <v xml:space="preserve"> 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1292</v>
      </c>
      <c r="E42" s="45" t="str">
        <f>IF(Liste!D9=0," ",Liste!D9)</f>
        <v>GÜLSÜM UYSAL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 xml:space="preserve"> </v>
      </c>
      <c r="AF42" s="44" t="str">
        <f t="shared" si="4"/>
        <v xml:space="preserve"> </v>
      </c>
      <c r="AH42" s="14"/>
    </row>
    <row r="43" spans="2:36" ht="15" customHeight="1">
      <c r="B43" s="1"/>
      <c r="C43" s="30">
        <v>6</v>
      </c>
      <c r="D43" s="45">
        <f>IF(Liste!C10=0," ",Liste!C10)</f>
        <v>1294</v>
      </c>
      <c r="E43" s="45" t="str">
        <f>IF(Liste!D10=0," ",Liste!D10)</f>
        <v>ZÜHRE BEKLİ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 xml:space="preserve"> </v>
      </c>
      <c r="AF43" s="44" t="str">
        <f t="shared" si="4"/>
        <v xml:space="preserve"> </v>
      </c>
      <c r="AH43" s="14"/>
    </row>
    <row r="44" spans="2:36" ht="15" customHeight="1">
      <c r="B44" s="1"/>
      <c r="C44" s="30">
        <v>7</v>
      </c>
      <c r="D44" s="45">
        <f>IF(Liste!C11=0," ",Liste!C11)</f>
        <v>1295</v>
      </c>
      <c r="E44" s="45" t="str">
        <f>IF(Liste!D11=0," ",Liste!D11)</f>
        <v>MERVE ÇELİKTAŞ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 xml:space="preserve"> </v>
      </c>
      <c r="AF44" s="44" t="str">
        <f t="shared" si="4"/>
        <v xml:space="preserve"> </v>
      </c>
      <c r="AH44" s="14"/>
    </row>
    <row r="45" spans="2:36" ht="15" customHeight="1">
      <c r="B45" s="1"/>
      <c r="C45" s="30">
        <v>8</v>
      </c>
      <c r="D45" s="45">
        <f>IF(Liste!C12=0," ",Liste!C12)</f>
        <v>1296</v>
      </c>
      <c r="E45" s="45" t="str">
        <f>IF(Liste!D12=0," ",Liste!D12)</f>
        <v>GÜLER GÜNEŞ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 xml:space="preserve"> </v>
      </c>
      <c r="AF45" s="44" t="str">
        <f t="shared" si="4"/>
        <v xml:space="preserve"> </v>
      </c>
      <c r="AH45" s="14"/>
    </row>
    <row r="46" spans="2:36" ht="15" customHeight="1">
      <c r="B46" s="1"/>
      <c r="C46" s="30">
        <v>9</v>
      </c>
      <c r="D46" s="45">
        <f>IF(Liste!C13=0," ",Liste!C13)</f>
        <v>1297</v>
      </c>
      <c r="E46" s="45" t="str">
        <f>IF(Liste!D13=0," ",Liste!D13)</f>
        <v>BÜŞRA AYDOĞDU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 xml:space="preserve"> </v>
      </c>
      <c r="AF46" s="44" t="str">
        <f t="shared" si="4"/>
        <v xml:space="preserve"> </v>
      </c>
      <c r="AH46" s="14"/>
    </row>
    <row r="47" spans="2:36" ht="15" customHeight="1">
      <c r="B47" s="1"/>
      <c r="C47" s="30">
        <v>10</v>
      </c>
      <c r="D47" s="45">
        <f>IF(Liste!C14=0," ",Liste!C14)</f>
        <v>1298</v>
      </c>
      <c r="E47" s="45" t="str">
        <f>IF(Liste!D14=0," ",Liste!D14)</f>
        <v>NERİMAN ŞİMŞEK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 xml:space="preserve"> </v>
      </c>
      <c r="AF47" s="44" t="str">
        <f t="shared" si="4"/>
        <v xml:space="preserve"> </v>
      </c>
      <c r="AH47" s="14"/>
    </row>
    <row r="48" spans="2:36" ht="15" customHeight="1">
      <c r="B48" s="1"/>
      <c r="C48" s="30">
        <v>11</v>
      </c>
      <c r="D48" s="45">
        <f>IF(Liste!C15=0," ",Liste!C15)</f>
        <v>1300</v>
      </c>
      <c r="E48" s="45" t="str">
        <f>IF(Liste!D15=0," ",Liste!D15)</f>
        <v>YADİGAR ŞAHİN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 xml:space="preserve"> </v>
      </c>
      <c r="AF48" s="44" t="str">
        <f t="shared" si="4"/>
        <v xml:space="preserve"> </v>
      </c>
      <c r="AH48" s="14"/>
    </row>
    <row r="49" spans="2:34" ht="15" customHeight="1">
      <c r="B49" s="1"/>
      <c r="C49" s="30">
        <v>12</v>
      </c>
      <c r="D49" s="45">
        <f>IF(Liste!C16=0," ",Liste!C16)</f>
        <v>1301</v>
      </c>
      <c r="E49" s="45" t="str">
        <f>IF(Liste!D16=0," ",Liste!D16)</f>
        <v>KADER ÇAKIR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 xml:space="preserve"> </v>
      </c>
      <c r="AF49" s="44" t="str">
        <f t="shared" si="4"/>
        <v xml:space="preserve"> </v>
      </c>
      <c r="AH49" s="14"/>
    </row>
    <row r="50" spans="2:34" ht="15" customHeight="1">
      <c r="B50" s="1"/>
      <c r="C50" s="30">
        <v>13</v>
      </c>
      <c r="D50" s="45">
        <f>IF(Liste!C17=0," ",Liste!C17)</f>
        <v>1302</v>
      </c>
      <c r="E50" s="45" t="str">
        <f>IF(Liste!D17=0," ",Liste!D17)</f>
        <v>MERVE KOCA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 xml:space="preserve"> </v>
      </c>
      <c r="AF50" s="44" t="str">
        <f t="shared" si="4"/>
        <v xml:space="preserve"> </v>
      </c>
      <c r="AH50" s="14"/>
    </row>
    <row r="51" spans="2:34" ht="15" customHeight="1">
      <c r="B51" s="1"/>
      <c r="C51" s="30">
        <v>14</v>
      </c>
      <c r="D51" s="45">
        <f>IF(Liste!C18=0," ",Liste!C18)</f>
        <v>1303</v>
      </c>
      <c r="E51" s="45" t="str">
        <f>IF(Liste!D18=0," ",Liste!D18)</f>
        <v>MERVE ŞİMŞEK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 xml:space="preserve"> </v>
      </c>
      <c r="AF51" s="44" t="str">
        <f t="shared" si="4"/>
        <v xml:space="preserve"> </v>
      </c>
      <c r="AH51" s="14"/>
    </row>
    <row r="52" spans="2:34" ht="15" customHeight="1">
      <c r="B52" s="1"/>
      <c r="C52" s="30">
        <v>15</v>
      </c>
      <c r="D52" s="45">
        <f>IF(Liste!C19=0," ",Liste!C19)</f>
        <v>1304</v>
      </c>
      <c r="E52" s="45" t="str">
        <f>IF(Liste!D19=0," ",Liste!D19)</f>
        <v>MELEK SAĞLAM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 xml:space="preserve"> </v>
      </c>
      <c r="AF52" s="44" t="str">
        <f t="shared" si="4"/>
        <v xml:space="preserve"> </v>
      </c>
      <c r="AH52" s="14"/>
    </row>
    <row r="53" spans="2:34" ht="15" customHeight="1">
      <c r="B53" s="1"/>
      <c r="C53" s="30">
        <v>16</v>
      </c>
      <c r="D53" s="45">
        <f>IF(Liste!C20=0," ",Liste!C20)</f>
        <v>1305</v>
      </c>
      <c r="E53" s="45" t="str">
        <f>IF(Liste!D20=0," ",Liste!D20)</f>
        <v>SELMA KESKİNOĞLU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 xml:space="preserve"> </v>
      </c>
      <c r="AF53" s="44" t="str">
        <f t="shared" si="4"/>
        <v xml:space="preserve"> </v>
      </c>
      <c r="AH53" s="14"/>
    </row>
    <row r="54" spans="2:34" ht="15" customHeight="1">
      <c r="B54" s="1"/>
      <c r="C54" s="30">
        <v>17</v>
      </c>
      <c r="D54" s="45">
        <f>IF(Liste!C21=0," ",Liste!C21)</f>
        <v>1306</v>
      </c>
      <c r="E54" s="45" t="str">
        <f>IF(Liste!D21=0," ",Liste!D21)</f>
        <v>ECE SİNEM SARI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 xml:space="preserve"> </v>
      </c>
      <c r="AF54" s="44" t="str">
        <f t="shared" si="4"/>
        <v xml:space="preserve"> </v>
      </c>
      <c r="AH54" s="14"/>
    </row>
    <row r="55" spans="2:34" ht="15" customHeight="1">
      <c r="B55" s="1"/>
      <c r="C55" s="30">
        <v>18</v>
      </c>
      <c r="D55" s="45">
        <f>IF(Liste!C22=0," ",Liste!C22)</f>
        <v>1307</v>
      </c>
      <c r="E55" s="45" t="str">
        <f>IF(Liste!D22=0," ",Liste!D22)</f>
        <v>ESME PEKER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 xml:space="preserve"> </v>
      </c>
      <c r="AF55" s="44" t="str">
        <f t="shared" si="4"/>
        <v xml:space="preserve"> </v>
      </c>
      <c r="AH55" s="14"/>
    </row>
    <row r="56" spans="2:34" ht="15" customHeight="1">
      <c r="B56" s="1"/>
      <c r="C56" s="30">
        <v>19</v>
      </c>
      <c r="D56" s="45">
        <f>IF(Liste!C23=0," ",Liste!C23)</f>
        <v>1308</v>
      </c>
      <c r="E56" s="45" t="str">
        <f>IF(Liste!D23=0," ",Liste!D23)</f>
        <v>GÜLŞENUR CEYLAN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 xml:space="preserve"> </v>
      </c>
      <c r="AF56" s="44" t="str">
        <f t="shared" si="4"/>
        <v xml:space="preserve"> </v>
      </c>
      <c r="AH56" s="14"/>
    </row>
    <row r="57" spans="2:34" ht="15" customHeight="1">
      <c r="B57" s="1"/>
      <c r="C57" s="30">
        <v>20</v>
      </c>
      <c r="D57" s="45">
        <f>IF(Liste!C24=0," ",Liste!C24)</f>
        <v>1309</v>
      </c>
      <c r="E57" s="45" t="str">
        <f>IF(Liste!D24=0," ",Liste!D24)</f>
        <v>DERYA TAŞDELEN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 xml:space="preserve"> </v>
      </c>
      <c r="AF57" s="44" t="str">
        <f t="shared" si="4"/>
        <v xml:space="preserve"> </v>
      </c>
      <c r="AH57" s="14"/>
    </row>
    <row r="58" spans="2:34" ht="15" customHeight="1">
      <c r="B58" s="1"/>
      <c r="C58" s="30">
        <v>21</v>
      </c>
      <c r="D58" s="45">
        <f>IF(Liste!C25=0," ",Liste!C25)</f>
        <v>1310</v>
      </c>
      <c r="E58" s="45" t="str">
        <f>IF(Liste!D25=0," ",Liste!D25)</f>
        <v>CANSEL KİBAR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 xml:space="preserve"> </v>
      </c>
      <c r="AF58" s="44" t="str">
        <f t="shared" si="4"/>
        <v xml:space="preserve"> </v>
      </c>
      <c r="AH58" s="14"/>
    </row>
    <row r="59" spans="2:34" ht="15" customHeight="1">
      <c r="B59" s="1"/>
      <c r="C59" s="30">
        <v>22</v>
      </c>
      <c r="D59" s="45">
        <f>IF(Liste!C26=0," ",Liste!C26)</f>
        <v>1312</v>
      </c>
      <c r="E59" s="45" t="str">
        <f>IF(Liste!D26=0," ",Liste!D26)</f>
        <v>ÖZNUR KOYUNOĞLU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 xml:space="preserve"> </v>
      </c>
      <c r="AF59" s="44" t="str">
        <f t="shared" si="4"/>
        <v xml:space="preserve"> </v>
      </c>
      <c r="AH59" s="14"/>
    </row>
    <row r="60" spans="2:34" ht="15" customHeight="1">
      <c r="B60" s="1"/>
      <c r="C60" s="30">
        <v>23</v>
      </c>
      <c r="D60" s="45">
        <f>IF(Liste!C27=0," ",Liste!C27)</f>
        <v>1313</v>
      </c>
      <c r="E60" s="45" t="str">
        <f>IF(Liste!D27=0," ",Liste!D27)</f>
        <v>SEVDANUR GENÇAY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 xml:space="preserve"> </v>
      </c>
      <c r="AF60" s="44" t="str">
        <f t="shared" si="4"/>
        <v xml:space="preserve"> </v>
      </c>
      <c r="AH60" s="14"/>
    </row>
    <row r="61" spans="2:34" ht="15" customHeight="1">
      <c r="B61" s="1"/>
      <c r="C61" s="30">
        <v>24</v>
      </c>
      <c r="D61" s="45">
        <f>IF(Liste!C28=0," ",Liste!C28)</f>
        <v>1314</v>
      </c>
      <c r="E61" s="45" t="str">
        <f>IF(Liste!D28=0," ",Liste!D28)</f>
        <v>SİNEM ÇAKIR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 xml:space="preserve"> </v>
      </c>
      <c r="AF61" s="44" t="str">
        <f t="shared" si="4"/>
        <v xml:space="preserve"> </v>
      </c>
      <c r="AH61" s="14"/>
    </row>
    <row r="62" spans="2:34" ht="15" customHeight="1">
      <c r="B62" s="1"/>
      <c r="C62" s="30">
        <v>25</v>
      </c>
      <c r="D62" s="45">
        <f>IF(Liste!C29=0," ",Liste!C29)</f>
        <v>1316</v>
      </c>
      <c r="E62" s="45" t="str">
        <f>IF(Liste!D29=0," ",Liste!D29)</f>
        <v>ELİF AYTÜRK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 xml:space="preserve"> </v>
      </c>
      <c r="AF62" s="44" t="str">
        <f t="shared" si="4"/>
        <v xml:space="preserve"> </v>
      </c>
      <c r="AH62" s="14"/>
    </row>
    <row r="63" spans="2:34" ht="15" customHeight="1">
      <c r="B63" s="1"/>
      <c r="C63" s="30">
        <v>26</v>
      </c>
      <c r="D63" s="45">
        <f>IF(Liste!C30=0," ",Liste!C30)</f>
        <v>1317</v>
      </c>
      <c r="E63" s="45" t="str">
        <f>IF(Liste!D30=0," ",Liste!D30)</f>
        <v>FATMA SAĞLAM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 xml:space="preserve"> </v>
      </c>
      <c r="AF63" s="44" t="str">
        <f t="shared" si="4"/>
        <v xml:space="preserve"> </v>
      </c>
      <c r="AH63" s="14"/>
    </row>
    <row r="64" spans="2:34" ht="15" customHeight="1">
      <c r="B64" s="1"/>
      <c r="C64" s="30">
        <v>27</v>
      </c>
      <c r="D64" s="45">
        <f>IF(Liste!C31=0," ",Liste!C31)</f>
        <v>1320</v>
      </c>
      <c r="E64" s="45" t="str">
        <f>IF(Liste!D31=0," ",Liste!D31)</f>
        <v>SEVDANUR BAYSAL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 xml:space="preserve"> </v>
      </c>
      <c r="AF64" s="44" t="str">
        <f t="shared" si="4"/>
        <v xml:space="preserve"> 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44" t="str">
        <f t="shared" si="4"/>
        <v xml:space="preserve"> </v>
      </c>
    </row>
    <row r="73" spans="2:33" ht="24.95" customHeight="1" thickBot="1">
      <c r="B73" s="1"/>
      <c r="C73" s="107" t="s">
        <v>7</v>
      </c>
      <c r="D73" s="108"/>
      <c r="E73" s="108"/>
      <c r="F73" s="55" t="str">
        <f>IF(F9=0," ",((SUM(F38:F72)/COUNT(F38:F72))*100)/F9)</f>
        <v xml:space="preserve"> </v>
      </c>
      <c r="G73" s="55" t="str">
        <f>IF(F10=0," ",((SUM(G38:G72)/COUNT(G38:G72))*100)/F10)</f>
        <v xml:space="preserve"> </v>
      </c>
      <c r="H73" s="55" t="str">
        <f>IF(F11=0," ",((SUM(H38:H72)/COUNT(H38:H72))*100)/F11)</f>
        <v xml:space="preserve"> </v>
      </c>
      <c r="I73" s="55" t="str">
        <f>IF(F12=0," ",((SUM(I38:I72)/COUNT(I38:I72))*100)/F12)</f>
        <v xml:space="preserve"> </v>
      </c>
      <c r="J73" s="55" t="str">
        <f>IF(F13=0," ",((SUM(J38:J72)/COUNT(J38:J72))*100)/F13)</f>
        <v xml:space="preserve"> </v>
      </c>
      <c r="K73" s="55" t="str">
        <f>IF(F14=0," ",((SUM(K38:K72)/COUNT(K38:K72))*100)/F14)</f>
        <v xml:space="preserve"> </v>
      </c>
      <c r="L73" s="55" t="str">
        <f>IF(F15=0," ",((SUM(L38:L72)/COUNT(L38:L72))*100)/F15)</f>
        <v xml:space="preserve"> </v>
      </c>
      <c r="M73" s="55" t="str">
        <f>IF(F16=0," ",((SUM(M38:M72)/COUNT(M38:M72))*100)/F16)</f>
        <v xml:space="preserve"> </v>
      </c>
      <c r="N73" s="55" t="str">
        <f>IF(F17=0," ",((SUM(N38:N72)/COUNT(N38:N72))*100)/F17)</f>
        <v xml:space="preserve"> </v>
      </c>
      <c r="O73" s="55" t="str">
        <f>IF(F18=0," ",((SUM(O38:O72)/COUNT(O38:O72))*100)/F18)</f>
        <v xml:space="preserve"> 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23">
        <f ca="1">TODAY()</f>
        <v>42093</v>
      </c>
      <c r="AC76" s="123"/>
      <c r="AD76" s="123"/>
      <c r="AE76" s="123"/>
      <c r="AF76" s="123"/>
      <c r="AG76" s="40"/>
    </row>
    <row r="77" spans="2:33">
      <c r="Y77" s="42"/>
      <c r="Z77" s="42"/>
      <c r="AA77" s="42"/>
      <c r="AB77" s="147" t="s">
        <v>94</v>
      </c>
      <c r="AC77" s="147"/>
      <c r="AD77" s="147"/>
      <c r="AE77" s="147"/>
      <c r="AF77" s="147"/>
      <c r="AG77" s="42"/>
    </row>
    <row r="78" spans="2:33">
      <c r="Y78" s="41"/>
      <c r="Z78" s="41"/>
      <c r="AA78" s="41"/>
      <c r="AB78" s="142" t="s">
        <v>76</v>
      </c>
      <c r="AC78" s="142"/>
      <c r="AD78" s="142"/>
      <c r="AE78" s="142"/>
      <c r="AF78" s="142"/>
      <c r="AG78" s="41"/>
    </row>
  </sheetData>
  <sheetProtection sheet="1" objects="1" scenario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</mergeCells>
  <conditionalFormatting sqref="F73:O73">
    <cfRule type="cellIs" dxfId="15" priority="4" stopIfTrue="1" operator="lessThan">
      <formula>50</formula>
    </cfRule>
  </conditionalFormatting>
  <conditionalFormatting sqref="F73:AD73">
    <cfRule type="cellIs" dxfId="14" priority="2" stopIfTrue="1" operator="lessThan">
      <formula>50</formula>
    </cfRule>
    <cfRule type="cellIs" dxfId="13" priority="3" stopIfTrue="1" operator="lessThan">
      <formula>50</formula>
    </cfRule>
  </conditionalFormatting>
  <conditionalFormatting sqref="AF38:AF72">
    <cfRule type="cellIs" dxfId="12" priority="1" operator="equal">
      <formula>"GEÇMEZ"</formula>
    </cfRule>
  </conditionalFormatting>
  <printOptions horizontalCentered="1" verticalCentered="1"/>
  <pageMargins left="0" right="0" top="0" bottom="0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J78"/>
  <sheetViews>
    <sheetView topLeftCell="D30" workbookViewId="0">
      <selection activeCell="AF48" sqref="AF48"/>
    </sheetView>
  </sheetViews>
  <sheetFormatPr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83" t="s">
        <v>21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7"/>
      <c r="AH2" s="81"/>
      <c r="AI2" s="81"/>
      <c r="AJ2" s="81"/>
    </row>
    <row r="3" spans="2:36" ht="15" customHeight="1">
      <c r="B3" s="23"/>
      <c r="C3" s="90" t="s">
        <v>12</v>
      </c>
      <c r="D3" s="91"/>
      <c r="E3" s="98" t="str">
        <f>Liste!G4&amp;Liste!H4</f>
        <v>:Hassa Anadolu Lisesi</v>
      </c>
      <c r="F3" s="98"/>
      <c r="G3" s="89" t="s">
        <v>15</v>
      </c>
      <c r="H3" s="89"/>
      <c r="I3" s="89"/>
      <c r="J3" s="89"/>
      <c r="K3" s="98" t="str">
        <f>Liste!G6&amp;" "&amp;Liste!H6</f>
        <v>: 9-A</v>
      </c>
      <c r="L3" s="98"/>
      <c r="M3" s="98"/>
      <c r="N3" s="98"/>
      <c r="O3" s="98"/>
      <c r="P3" s="116"/>
      <c r="Q3" s="24"/>
      <c r="R3" s="92" t="s">
        <v>11</v>
      </c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  <c r="AG3" s="7"/>
      <c r="AH3" s="82"/>
      <c r="AI3" s="81"/>
      <c r="AJ3" s="81"/>
    </row>
    <row r="4" spans="2:36" ht="15" customHeight="1" thickBot="1">
      <c r="B4" s="23"/>
      <c r="C4" s="113" t="s">
        <v>13</v>
      </c>
      <c r="D4" s="114"/>
      <c r="E4" s="115" t="str">
        <f>Liste!G5&amp;Liste!H5</f>
        <v>:2013-2014</v>
      </c>
      <c r="F4" s="115"/>
      <c r="G4" s="84" t="s">
        <v>69</v>
      </c>
      <c r="H4" s="84"/>
      <c r="I4" s="84"/>
      <c r="J4" s="84"/>
      <c r="K4" s="115" t="s">
        <v>75</v>
      </c>
      <c r="L4" s="115"/>
      <c r="M4" s="115"/>
      <c r="N4" s="115"/>
      <c r="O4" s="115"/>
      <c r="P4" s="117"/>
      <c r="Q4" s="3"/>
      <c r="R4" s="95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</row>
    <row r="5" spans="2:36" ht="15" customHeight="1">
      <c r="B5" s="23"/>
      <c r="C5" s="113" t="s">
        <v>14</v>
      </c>
      <c r="D5" s="114"/>
      <c r="E5" s="115" t="s">
        <v>81</v>
      </c>
      <c r="F5" s="115"/>
      <c r="G5" s="84" t="s">
        <v>60</v>
      </c>
      <c r="H5" s="84"/>
      <c r="I5" s="84"/>
      <c r="J5" s="84"/>
      <c r="K5" s="115" t="str">
        <f>Liste!G8&amp;" "&amp;Liste!H7</f>
        <v>: Türk Edebiyatı</v>
      </c>
      <c r="L5" s="115"/>
      <c r="M5" s="115"/>
      <c r="N5" s="115"/>
      <c r="O5" s="115"/>
      <c r="P5" s="117"/>
      <c r="Q5" s="24"/>
      <c r="R5" s="111" t="s">
        <v>18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99">
        <f>O16</f>
        <v>0</v>
      </c>
      <c r="AE5" s="99"/>
      <c r="AF5" s="50" t="s">
        <v>19</v>
      </c>
      <c r="AH5" s="74" t="s">
        <v>68</v>
      </c>
      <c r="AI5" s="74"/>
      <c r="AJ5" s="74"/>
    </row>
    <row r="6" spans="2:36" ht="15" customHeight="1" thickBot="1">
      <c r="B6" s="23"/>
      <c r="C6" s="86" t="s">
        <v>61</v>
      </c>
      <c r="D6" s="87"/>
      <c r="E6" s="121" t="str">
        <f>Liste!G7&amp;Liste!H8</f>
        <v>:Muzaffer ÜLGER</v>
      </c>
      <c r="F6" s="121"/>
      <c r="G6" s="88"/>
      <c r="H6" s="88"/>
      <c r="I6" s="88"/>
      <c r="J6" s="88"/>
      <c r="K6" s="121"/>
      <c r="L6" s="121"/>
      <c r="M6" s="121"/>
      <c r="N6" s="121"/>
      <c r="O6" s="121"/>
      <c r="P6" s="122"/>
      <c r="Q6" s="24"/>
      <c r="R6" s="118" t="s">
        <v>78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H6" s="74"/>
      <c r="AI6" s="74"/>
      <c r="AJ6" s="74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5" t="e">
        <f>CONCATENATE(AJ9,AJ10,AJ11,AJ12,AJ13,AJ14,AJ15,AJ16,AJ17,AJ18,AJ19,AJ20,AJ21,AJ23,AJ24,AJ25,AJ26,AJ27,AJ28,AJ29,AJ30,AJ31,AJ32,AJ33)</f>
        <v>#DIV/0!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7"/>
      <c r="AH7" s="74"/>
      <c r="AI7" s="74"/>
      <c r="AJ7" s="74"/>
    </row>
    <row r="8" spans="2:36" ht="21" customHeight="1">
      <c r="B8" s="1"/>
      <c r="C8" s="128" t="s">
        <v>20</v>
      </c>
      <c r="D8" s="129"/>
      <c r="E8" s="129"/>
      <c r="F8" s="27" t="s">
        <v>16</v>
      </c>
      <c r="G8" s="3"/>
      <c r="H8" s="139" t="s">
        <v>9</v>
      </c>
      <c r="I8" s="140"/>
      <c r="J8" s="140"/>
      <c r="K8" s="140"/>
      <c r="L8" s="140"/>
      <c r="M8" s="140"/>
      <c r="N8" s="140"/>
      <c r="O8" s="140"/>
      <c r="P8" s="141"/>
      <c r="Q8" s="2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7"/>
    </row>
    <row r="9" spans="2:36" ht="20.100000000000001" customHeight="1">
      <c r="B9" s="1"/>
      <c r="C9" s="37">
        <v>1</v>
      </c>
      <c r="D9" s="85" t="s">
        <v>97</v>
      </c>
      <c r="E9" s="85"/>
      <c r="F9" s="38">
        <v>5</v>
      </c>
      <c r="G9" s="3"/>
      <c r="H9" s="100" t="s">
        <v>70</v>
      </c>
      <c r="I9" s="101"/>
      <c r="J9" s="101"/>
      <c r="K9" s="101"/>
      <c r="L9" s="101"/>
      <c r="M9" s="101"/>
      <c r="N9" s="101"/>
      <c r="O9" s="102">
        <f>COUNTIF(AF38:AF72,"GEÇMEZ")</f>
        <v>1</v>
      </c>
      <c r="P9" s="103"/>
      <c r="Q9" s="2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  <c r="AH9" s="12" t="str">
        <f t="shared" ref="AH9:AH33" si="0">IF(D9=0,"",D9)</f>
        <v>Konu 1</v>
      </c>
      <c r="AI9" s="13">
        <f>F73</f>
        <v>100</v>
      </c>
      <c r="AJ9" s="11" t="str">
        <f>IF(AI9&lt;50,"    * "&amp;AH9,"")</f>
        <v/>
      </c>
    </row>
    <row r="10" spans="2:36" ht="20.100000000000001" customHeight="1">
      <c r="B10" s="1"/>
      <c r="C10" s="37">
        <v>2</v>
      </c>
      <c r="D10" s="85" t="s">
        <v>98</v>
      </c>
      <c r="E10" s="85"/>
      <c r="F10" s="38">
        <v>5</v>
      </c>
      <c r="G10" s="3"/>
      <c r="H10" s="100" t="s">
        <v>71</v>
      </c>
      <c r="I10" s="101"/>
      <c r="J10" s="101"/>
      <c r="K10" s="101"/>
      <c r="L10" s="101"/>
      <c r="M10" s="101"/>
      <c r="N10" s="101"/>
      <c r="O10" s="102">
        <f>COUNTIF(AF38:AF72,"GEÇER")</f>
        <v>0</v>
      </c>
      <c r="P10" s="103"/>
      <c r="Q10" s="2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7"/>
      <c r="AH10" s="12" t="str">
        <f t="shared" si="0"/>
        <v>Konu 2</v>
      </c>
      <c r="AI10" s="13" t="e">
        <f>G73</f>
        <v>#DIV/0!</v>
      </c>
      <c r="AJ10" s="11" t="e">
        <f t="shared" ref="AJ10:AJ27" si="1">IF(AI10&lt;50,"    * "&amp;AH10,"")</f>
        <v>#DIV/0!</v>
      </c>
    </row>
    <row r="11" spans="2:36" ht="20.100000000000001" customHeight="1">
      <c r="B11" s="1"/>
      <c r="C11" s="37">
        <v>3</v>
      </c>
      <c r="D11" s="85" t="s">
        <v>99</v>
      </c>
      <c r="E11" s="85"/>
      <c r="F11" s="38">
        <v>5</v>
      </c>
      <c r="G11" s="3"/>
      <c r="H11" s="100" t="s">
        <v>72</v>
      </c>
      <c r="I11" s="101"/>
      <c r="J11" s="101"/>
      <c r="K11" s="101"/>
      <c r="L11" s="101"/>
      <c r="M11" s="101"/>
      <c r="N11" s="101"/>
      <c r="O11" s="102">
        <f>COUNTIF(AF38:AF72,"ORTA")</f>
        <v>0</v>
      </c>
      <c r="P11" s="103"/>
      <c r="Q11" s="25"/>
      <c r="R11" s="78" t="s">
        <v>29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H11" s="12" t="str">
        <f t="shared" si="0"/>
        <v>Konu 3</v>
      </c>
      <c r="AI11" s="13" t="e">
        <f>H73</f>
        <v>#DIV/0!</v>
      </c>
      <c r="AJ11" s="11" t="e">
        <f t="shared" si="1"/>
        <v>#DIV/0!</v>
      </c>
    </row>
    <row r="12" spans="2:36" ht="20.100000000000001" customHeight="1">
      <c r="B12" s="1"/>
      <c r="C12" s="37">
        <v>4</v>
      </c>
      <c r="D12" s="85" t="s">
        <v>100</v>
      </c>
      <c r="E12" s="85"/>
      <c r="F12" s="38">
        <v>5</v>
      </c>
      <c r="G12" s="3"/>
      <c r="H12" s="100" t="s">
        <v>73</v>
      </c>
      <c r="I12" s="101"/>
      <c r="J12" s="101"/>
      <c r="K12" s="101"/>
      <c r="L12" s="101"/>
      <c r="M12" s="101"/>
      <c r="N12" s="101"/>
      <c r="O12" s="102">
        <f>COUNTIF(AF38:AF72,"İYİ")</f>
        <v>0</v>
      </c>
      <c r="P12" s="103"/>
      <c r="Q12" s="25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H12" s="12" t="str">
        <f t="shared" si="0"/>
        <v>Konu 4</v>
      </c>
      <c r="AI12" s="13" t="e">
        <f>I73</f>
        <v>#DIV/0!</v>
      </c>
      <c r="AJ12" s="11" t="e">
        <f t="shared" si="1"/>
        <v>#DIV/0!</v>
      </c>
    </row>
    <row r="13" spans="2:36" ht="20.100000000000001" customHeight="1">
      <c r="B13" s="1"/>
      <c r="C13" s="37">
        <v>5</v>
      </c>
      <c r="D13" s="85" t="s">
        <v>101</v>
      </c>
      <c r="E13" s="85"/>
      <c r="F13" s="38">
        <v>5</v>
      </c>
      <c r="G13" s="3"/>
      <c r="H13" s="100" t="s">
        <v>74</v>
      </c>
      <c r="I13" s="101"/>
      <c r="J13" s="101"/>
      <c r="K13" s="101"/>
      <c r="L13" s="101"/>
      <c r="M13" s="101"/>
      <c r="N13" s="101"/>
      <c r="O13" s="102">
        <f>COUNTIF(AF38:AF72,"PEKİYİ")</f>
        <v>0</v>
      </c>
      <c r="P13" s="103"/>
      <c r="Q13" s="25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H13" s="12" t="str">
        <f t="shared" si="0"/>
        <v>Konu 5</v>
      </c>
      <c r="AI13" s="13" t="e">
        <f>J73</f>
        <v>#DIV/0!</v>
      </c>
      <c r="AJ13" s="11" t="e">
        <f t="shared" si="1"/>
        <v>#DIV/0!</v>
      </c>
    </row>
    <row r="14" spans="2:36" ht="20.100000000000001" customHeight="1">
      <c r="B14" s="1"/>
      <c r="C14" s="37">
        <v>6</v>
      </c>
      <c r="D14" s="85" t="s">
        <v>102</v>
      </c>
      <c r="E14" s="85"/>
      <c r="F14" s="38">
        <v>5</v>
      </c>
      <c r="G14" s="3"/>
      <c r="H14" s="104"/>
      <c r="I14" s="105"/>
      <c r="J14" s="105"/>
      <c r="K14" s="105"/>
      <c r="L14" s="105"/>
      <c r="M14" s="105"/>
      <c r="N14" s="105"/>
      <c r="O14" s="105"/>
      <c r="P14" s="106"/>
      <c r="Q14" s="25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  <c r="AH14" s="12" t="str">
        <f t="shared" si="0"/>
        <v>Konu 6</v>
      </c>
      <c r="AI14" s="13" t="e">
        <f>K73</f>
        <v>#DIV/0!</v>
      </c>
      <c r="AJ14" s="11" t="e">
        <f t="shared" si="1"/>
        <v>#DIV/0!</v>
      </c>
    </row>
    <row r="15" spans="2:36" ht="17.25" customHeight="1">
      <c r="B15" s="1"/>
      <c r="C15" s="37">
        <v>7</v>
      </c>
      <c r="D15" s="85" t="s">
        <v>103</v>
      </c>
      <c r="E15" s="85"/>
      <c r="F15" s="38">
        <v>5</v>
      </c>
      <c r="G15" s="3"/>
      <c r="H15" s="100" t="s">
        <v>10</v>
      </c>
      <c r="I15" s="101"/>
      <c r="J15" s="101"/>
      <c r="K15" s="101"/>
      <c r="L15" s="101"/>
      <c r="M15" s="101"/>
      <c r="N15" s="101"/>
      <c r="O15" s="130">
        <f>IF(COUNT(AE38:AE72)=0," ",SUM(AE38:AE72)/COUNT(AE38:AE72))</f>
        <v>5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43" t="str">
        <f>Liste!H8</f>
        <v>Muzaffer ÜLGER</v>
      </c>
      <c r="AD15" s="143"/>
      <c r="AE15" s="143"/>
      <c r="AF15" s="144"/>
      <c r="AH15" s="12" t="str">
        <f t="shared" si="0"/>
        <v>Konu 7</v>
      </c>
      <c r="AI15" s="13" t="e">
        <f>L73</f>
        <v>#DIV/0!</v>
      </c>
      <c r="AJ15" s="11" t="e">
        <f t="shared" si="1"/>
        <v>#DIV/0!</v>
      </c>
    </row>
    <row r="16" spans="2:36" ht="20.100000000000001" customHeight="1" thickBot="1">
      <c r="B16" s="1"/>
      <c r="C16" s="37">
        <v>8</v>
      </c>
      <c r="D16" s="85" t="s">
        <v>104</v>
      </c>
      <c r="E16" s="85"/>
      <c r="F16" s="38">
        <v>5</v>
      </c>
      <c r="G16" s="3"/>
      <c r="H16" s="137" t="s">
        <v>77</v>
      </c>
      <c r="I16" s="138"/>
      <c r="J16" s="138"/>
      <c r="K16" s="138"/>
      <c r="L16" s="138"/>
      <c r="M16" s="138"/>
      <c r="N16" s="138"/>
      <c r="O16" s="132">
        <f>SUM(O10:O13)/SUM(O9:O14)</f>
        <v>0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45" t="str">
        <f>Liste!H9</f>
        <v>Türk Edebiyatı</v>
      </c>
      <c r="AD16" s="145"/>
      <c r="AE16" s="145"/>
      <c r="AF16" s="146"/>
      <c r="AH16" s="12" t="str">
        <f t="shared" si="0"/>
        <v>Konu 8</v>
      </c>
      <c r="AI16" s="13" t="e">
        <f>M73</f>
        <v>#DIV/0!</v>
      </c>
      <c r="AJ16" s="11" t="e">
        <f t="shared" si="1"/>
        <v>#DIV/0!</v>
      </c>
    </row>
    <row r="17" spans="2:36" ht="20.100000000000001" customHeight="1" thickBot="1">
      <c r="B17" s="1"/>
      <c r="C17" s="37">
        <v>9</v>
      </c>
      <c r="D17" s="85" t="s">
        <v>105</v>
      </c>
      <c r="E17" s="85"/>
      <c r="F17" s="38">
        <v>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>Konu 9</v>
      </c>
      <c r="AI17" s="13" t="e">
        <f>N73</f>
        <v>#DIV/0!</v>
      </c>
      <c r="AJ17" s="11" t="e">
        <f t="shared" si="1"/>
        <v>#DIV/0!</v>
      </c>
    </row>
    <row r="18" spans="2:36" ht="20.100000000000001" customHeight="1">
      <c r="B18" s="1"/>
      <c r="C18" s="37">
        <v>10</v>
      </c>
      <c r="D18" s="85" t="s">
        <v>106</v>
      </c>
      <c r="E18" s="85"/>
      <c r="F18" s="38">
        <v>5</v>
      </c>
      <c r="G18" s="24"/>
      <c r="H18" s="148" t="s">
        <v>17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H18" s="12" t="str">
        <f t="shared" si="0"/>
        <v>Konu 10</v>
      </c>
      <c r="AI18" s="13" t="e">
        <f>O73</f>
        <v>#DIV/0!</v>
      </c>
      <c r="AJ18" s="11" t="e">
        <f t="shared" si="1"/>
        <v>#DIV/0!</v>
      </c>
    </row>
    <row r="19" spans="2:36" ht="20.100000000000001" customHeight="1">
      <c r="B19" s="1"/>
      <c r="C19" s="37">
        <v>11</v>
      </c>
      <c r="D19" s="85" t="s">
        <v>107</v>
      </c>
      <c r="E19" s="85"/>
      <c r="F19" s="38">
        <v>5</v>
      </c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>Konu 11</v>
      </c>
      <c r="AI19" s="13" t="e">
        <f>P73</f>
        <v>#DIV/0!</v>
      </c>
      <c r="AJ19" s="11" t="e">
        <f t="shared" si="1"/>
        <v>#DIV/0!</v>
      </c>
    </row>
    <row r="20" spans="2:36" ht="20.100000000000001" customHeight="1">
      <c r="B20" s="1"/>
      <c r="C20" s="37">
        <v>12</v>
      </c>
      <c r="D20" s="85" t="s">
        <v>108</v>
      </c>
      <c r="E20" s="85"/>
      <c r="F20" s="38">
        <v>5</v>
      </c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>Konu 12</v>
      </c>
      <c r="AI20" s="13" t="e">
        <f>Q73</f>
        <v>#DIV/0!</v>
      </c>
      <c r="AJ20" s="11" t="e">
        <f t="shared" si="1"/>
        <v>#DIV/0!</v>
      </c>
    </row>
    <row r="21" spans="2:36" ht="20.100000000000001" customHeight="1">
      <c r="B21" s="1"/>
      <c r="C21" s="37">
        <v>13</v>
      </c>
      <c r="D21" s="85" t="s">
        <v>109</v>
      </c>
      <c r="E21" s="85"/>
      <c r="F21" s="38">
        <v>5</v>
      </c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>Konu 13</v>
      </c>
      <c r="AI21" s="13" t="e">
        <f>R73</f>
        <v>#DIV/0!</v>
      </c>
      <c r="AJ21" s="11" t="e">
        <f t="shared" si="1"/>
        <v>#DIV/0!</v>
      </c>
    </row>
    <row r="22" spans="2:36" ht="20.100000000000001" customHeight="1">
      <c r="B22" s="1"/>
      <c r="C22" s="37">
        <v>14</v>
      </c>
      <c r="D22" s="85" t="s">
        <v>110</v>
      </c>
      <c r="E22" s="85"/>
      <c r="F22" s="38">
        <v>5</v>
      </c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>Konu 14</v>
      </c>
      <c r="AI22" s="13" t="e">
        <f>S73</f>
        <v>#DIV/0!</v>
      </c>
      <c r="AJ22" s="11" t="e">
        <f t="shared" si="1"/>
        <v>#DIV/0!</v>
      </c>
    </row>
    <row r="23" spans="2:36" ht="20.100000000000001" customHeight="1">
      <c r="B23" s="1"/>
      <c r="C23" s="37">
        <v>15</v>
      </c>
      <c r="D23" s="85" t="s">
        <v>111</v>
      </c>
      <c r="E23" s="85"/>
      <c r="F23" s="38">
        <v>5</v>
      </c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>Konu 15</v>
      </c>
      <c r="AI23" s="13" t="e">
        <f>T73</f>
        <v>#DIV/0!</v>
      </c>
      <c r="AJ23" s="11" t="e">
        <f t="shared" si="1"/>
        <v>#DIV/0!</v>
      </c>
    </row>
    <row r="24" spans="2:36" ht="20.100000000000001" customHeight="1">
      <c r="B24" s="1"/>
      <c r="C24" s="37">
        <v>16</v>
      </c>
      <c r="D24" s="85" t="s">
        <v>112</v>
      </c>
      <c r="E24" s="85"/>
      <c r="F24" s="38">
        <v>5</v>
      </c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>Konu 16</v>
      </c>
      <c r="AI24" s="13" t="e">
        <f>U73</f>
        <v>#DIV/0!</v>
      </c>
      <c r="AJ24" s="11" t="e">
        <f t="shared" si="1"/>
        <v>#DIV/0!</v>
      </c>
    </row>
    <row r="25" spans="2:36" ht="20.100000000000001" customHeight="1">
      <c r="B25" s="1"/>
      <c r="C25" s="37">
        <v>17</v>
      </c>
      <c r="D25" s="85" t="s">
        <v>113</v>
      </c>
      <c r="E25" s="85"/>
      <c r="F25" s="38">
        <v>5</v>
      </c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>Konu 17</v>
      </c>
      <c r="AI25" s="13" t="e">
        <f>V73</f>
        <v>#DIV/0!</v>
      </c>
      <c r="AJ25" s="11" t="e">
        <f t="shared" si="1"/>
        <v>#DIV/0!</v>
      </c>
    </row>
    <row r="26" spans="2:36" ht="20.100000000000001" customHeight="1">
      <c r="B26" s="1"/>
      <c r="C26" s="37">
        <v>18</v>
      </c>
      <c r="D26" s="85" t="s">
        <v>114</v>
      </c>
      <c r="E26" s="85"/>
      <c r="F26" s="38">
        <v>5</v>
      </c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>Konu 18</v>
      </c>
      <c r="AI26" s="13" t="e">
        <f>W73</f>
        <v>#DIV/0!</v>
      </c>
      <c r="AJ26" s="11" t="e">
        <f t="shared" si="1"/>
        <v>#DIV/0!</v>
      </c>
    </row>
    <row r="27" spans="2:36" ht="20.100000000000001" customHeight="1">
      <c r="B27" s="1"/>
      <c r="C27" s="37">
        <v>19</v>
      </c>
      <c r="D27" s="85" t="s">
        <v>115</v>
      </c>
      <c r="E27" s="85"/>
      <c r="F27" s="38">
        <v>5</v>
      </c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>Konu 19</v>
      </c>
      <c r="AI27" s="13" t="e">
        <f>X73</f>
        <v>#DIV/0!</v>
      </c>
      <c r="AJ27" s="11" t="e">
        <f t="shared" si="1"/>
        <v>#DIV/0!</v>
      </c>
    </row>
    <row r="28" spans="2:36" ht="20.100000000000001" customHeight="1">
      <c r="B28" s="1"/>
      <c r="C28" s="37">
        <v>20</v>
      </c>
      <c r="D28" s="85" t="s">
        <v>116</v>
      </c>
      <c r="E28" s="85"/>
      <c r="F28" s="38">
        <v>5</v>
      </c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>Konu 20</v>
      </c>
      <c r="AI28" s="13" t="e">
        <f>Y73</f>
        <v>#DIV/0!</v>
      </c>
      <c r="AJ28" s="11" t="e">
        <f>IF(AI28&lt;50,"    * "&amp;AH28,"")</f>
        <v>#DIV/0!</v>
      </c>
    </row>
    <row r="29" spans="2:36" ht="20.100000000000001" customHeight="1">
      <c r="B29" s="1"/>
      <c r="C29" s="37">
        <v>21</v>
      </c>
      <c r="D29" s="85"/>
      <c r="E29" s="85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85"/>
      <c r="E30" s="85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85"/>
      <c r="E31" s="85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85"/>
      <c r="E32" s="85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85"/>
      <c r="E33" s="85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34" t="s">
        <v>8</v>
      </c>
      <c r="D34" s="135"/>
      <c r="E34" s="136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09" t="s">
        <v>0</v>
      </c>
      <c r="D36" s="110"/>
      <c r="E36" s="110"/>
      <c r="F36" s="110" t="s">
        <v>1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24" t="s">
        <v>6</v>
      </c>
      <c r="AF36" s="126" t="s">
        <v>2</v>
      </c>
      <c r="AH36" s="12"/>
      <c r="AI36" s="13"/>
    </row>
    <row r="37" spans="2:36" ht="24.9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1287</v>
      </c>
      <c r="E38" s="45" t="str">
        <f>IF(Liste!D5=0," ",Liste!D5)</f>
        <v>EDANUR BİLGİN</v>
      </c>
      <c r="F38" s="20">
        <v>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>
        <f t="shared" ref="AE38:AE72" si="3">IF(COUNTBLANK(F38:AD38)=COLUMNS(F38:AD38)," ",IF(SUM(F38:AD38)=0,0,SUM(F38:AD38)))</f>
        <v>5</v>
      </c>
      <c r="AF38" s="44" t="str">
        <f>IF(AE38=" "," ",IF(AE38&gt;=85,"PEKİYİ",IF(AE38&gt;=70,"İYİ",IF(AE38&gt;=55,"ORTA",IF(AE38&gt;=45,"GEÇER",IF(AE38&lt;45,"GEÇMEZ"))))))</f>
        <v>GEÇMEZ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1288</v>
      </c>
      <c r="E39" s="45" t="str">
        <f>IF(Liste!D6=0," ",Liste!D6)</f>
        <v>HAMİDE AKKUŞ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 xml:space="preserve"> </v>
      </c>
      <c r="AF39" s="44" t="str">
        <f t="shared" ref="AF39:AF72" si="4">IF(AE39=" "," ",IF(AE39&gt;=85,"PEKİYİ",IF(AE39&gt;=70,"İYİ",IF(AE39&gt;=55,"ORTA",IF(AE39&gt;=45,"GEÇER",IF(AE39&lt;45,"GEÇMEZ"))))))</f>
        <v xml:space="preserve"> 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1290</v>
      </c>
      <c r="E40" s="45" t="str">
        <f>IF(Liste!D7=0," ",Liste!D7)</f>
        <v>ALEYNA GÜNEŞ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 xml:space="preserve"> </v>
      </c>
      <c r="AF40" s="44" t="str">
        <f t="shared" si="4"/>
        <v xml:space="preserve"> 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1291</v>
      </c>
      <c r="E41" s="45" t="str">
        <f>IF(Liste!D8=0," ",Liste!D8)</f>
        <v>İLKNUR KESKİN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 xml:space="preserve"> </v>
      </c>
      <c r="AF41" s="44" t="str">
        <f t="shared" si="4"/>
        <v xml:space="preserve"> 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1292</v>
      </c>
      <c r="E42" s="45" t="str">
        <f>IF(Liste!D9=0," ",Liste!D9)</f>
        <v>GÜLSÜM UYSAL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 xml:space="preserve"> </v>
      </c>
      <c r="AF42" s="44" t="str">
        <f t="shared" si="4"/>
        <v xml:space="preserve"> </v>
      </c>
      <c r="AH42" s="14"/>
    </row>
    <row r="43" spans="2:36" ht="15" customHeight="1">
      <c r="B43" s="1"/>
      <c r="C43" s="30">
        <v>6</v>
      </c>
      <c r="D43" s="45">
        <f>IF(Liste!C10=0," ",Liste!C10)</f>
        <v>1294</v>
      </c>
      <c r="E43" s="45" t="str">
        <f>IF(Liste!D10=0," ",Liste!D10)</f>
        <v>ZÜHRE BEKLİ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 xml:space="preserve"> </v>
      </c>
      <c r="AF43" s="44" t="str">
        <f t="shared" si="4"/>
        <v xml:space="preserve"> </v>
      </c>
      <c r="AH43" s="14"/>
    </row>
    <row r="44" spans="2:36" ht="15" customHeight="1">
      <c r="B44" s="1"/>
      <c r="C44" s="30">
        <v>7</v>
      </c>
      <c r="D44" s="45">
        <f>IF(Liste!C11=0," ",Liste!C11)</f>
        <v>1295</v>
      </c>
      <c r="E44" s="45" t="str">
        <f>IF(Liste!D11=0," ",Liste!D11)</f>
        <v>MERVE ÇELİKTAŞ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 xml:space="preserve"> </v>
      </c>
      <c r="AF44" s="44" t="str">
        <f t="shared" si="4"/>
        <v xml:space="preserve"> </v>
      </c>
      <c r="AH44" s="14"/>
    </row>
    <row r="45" spans="2:36" ht="15" customHeight="1">
      <c r="B45" s="1"/>
      <c r="C45" s="30">
        <v>8</v>
      </c>
      <c r="D45" s="45">
        <f>IF(Liste!C12=0," ",Liste!C12)</f>
        <v>1296</v>
      </c>
      <c r="E45" s="45" t="str">
        <f>IF(Liste!D12=0," ",Liste!D12)</f>
        <v>GÜLER GÜNEŞ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 xml:space="preserve"> </v>
      </c>
      <c r="AF45" s="44" t="str">
        <f t="shared" si="4"/>
        <v xml:space="preserve"> </v>
      </c>
      <c r="AH45" s="14"/>
    </row>
    <row r="46" spans="2:36" ht="15" customHeight="1">
      <c r="B46" s="1"/>
      <c r="C46" s="30">
        <v>9</v>
      </c>
      <c r="D46" s="45">
        <f>IF(Liste!C13=0," ",Liste!C13)</f>
        <v>1297</v>
      </c>
      <c r="E46" s="45" t="str">
        <f>IF(Liste!D13=0," ",Liste!D13)</f>
        <v>BÜŞRA AYDOĞDU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 xml:space="preserve"> </v>
      </c>
      <c r="AF46" s="44" t="str">
        <f t="shared" si="4"/>
        <v xml:space="preserve"> </v>
      </c>
      <c r="AH46" s="14"/>
    </row>
    <row r="47" spans="2:36" ht="15" customHeight="1">
      <c r="B47" s="1"/>
      <c r="C47" s="30">
        <v>10</v>
      </c>
      <c r="D47" s="45">
        <f>IF(Liste!C14=0," ",Liste!C14)</f>
        <v>1298</v>
      </c>
      <c r="E47" s="45" t="str">
        <f>IF(Liste!D14=0," ",Liste!D14)</f>
        <v>NERİMAN ŞİMŞEK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 xml:space="preserve"> </v>
      </c>
      <c r="AF47" s="44" t="str">
        <f t="shared" si="4"/>
        <v xml:space="preserve"> </v>
      </c>
      <c r="AH47" s="14"/>
    </row>
    <row r="48" spans="2:36" ht="15" customHeight="1">
      <c r="B48" s="1"/>
      <c r="C48" s="30">
        <v>11</v>
      </c>
      <c r="D48" s="45">
        <f>IF(Liste!C15=0," ",Liste!C15)</f>
        <v>1300</v>
      </c>
      <c r="E48" s="45" t="str">
        <f>IF(Liste!D15=0," ",Liste!D15)</f>
        <v>YADİGAR ŞAHİN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 xml:space="preserve"> </v>
      </c>
      <c r="AF48" s="44" t="str">
        <f t="shared" si="4"/>
        <v xml:space="preserve"> </v>
      </c>
      <c r="AH48" s="14"/>
    </row>
    <row r="49" spans="2:34" ht="15" customHeight="1">
      <c r="B49" s="1"/>
      <c r="C49" s="30">
        <v>12</v>
      </c>
      <c r="D49" s="45">
        <f>IF(Liste!C16=0," ",Liste!C16)</f>
        <v>1301</v>
      </c>
      <c r="E49" s="45" t="str">
        <f>IF(Liste!D16=0," ",Liste!D16)</f>
        <v>KADER ÇAKIR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 xml:space="preserve"> </v>
      </c>
      <c r="AF49" s="44" t="str">
        <f t="shared" si="4"/>
        <v xml:space="preserve"> </v>
      </c>
      <c r="AH49" s="14"/>
    </row>
    <row r="50" spans="2:34" ht="15" customHeight="1">
      <c r="B50" s="1"/>
      <c r="C50" s="30">
        <v>13</v>
      </c>
      <c r="D50" s="45">
        <f>IF(Liste!C17=0," ",Liste!C17)</f>
        <v>1302</v>
      </c>
      <c r="E50" s="45" t="str">
        <f>IF(Liste!D17=0," ",Liste!D17)</f>
        <v>MERVE KOCA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 xml:space="preserve"> </v>
      </c>
      <c r="AF50" s="44" t="str">
        <f t="shared" si="4"/>
        <v xml:space="preserve"> </v>
      </c>
      <c r="AH50" s="14"/>
    </row>
    <row r="51" spans="2:34" ht="15" customHeight="1">
      <c r="B51" s="1"/>
      <c r="C51" s="30">
        <v>14</v>
      </c>
      <c r="D51" s="45">
        <f>IF(Liste!C18=0," ",Liste!C18)</f>
        <v>1303</v>
      </c>
      <c r="E51" s="45" t="str">
        <f>IF(Liste!D18=0," ",Liste!D18)</f>
        <v>MERVE ŞİMŞEK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 xml:space="preserve"> </v>
      </c>
      <c r="AF51" s="44" t="str">
        <f t="shared" si="4"/>
        <v xml:space="preserve"> </v>
      </c>
      <c r="AH51" s="14"/>
    </row>
    <row r="52" spans="2:34" ht="15" customHeight="1">
      <c r="B52" s="1"/>
      <c r="C52" s="30">
        <v>15</v>
      </c>
      <c r="D52" s="45">
        <f>IF(Liste!C19=0," ",Liste!C19)</f>
        <v>1304</v>
      </c>
      <c r="E52" s="45" t="str">
        <f>IF(Liste!D19=0," ",Liste!D19)</f>
        <v>MELEK SAĞLAM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 xml:space="preserve"> </v>
      </c>
      <c r="AF52" s="44" t="str">
        <f t="shared" si="4"/>
        <v xml:space="preserve"> </v>
      </c>
      <c r="AH52" s="14"/>
    </row>
    <row r="53" spans="2:34" ht="15" customHeight="1">
      <c r="B53" s="1"/>
      <c r="C53" s="30">
        <v>16</v>
      </c>
      <c r="D53" s="45">
        <f>IF(Liste!C20=0," ",Liste!C20)</f>
        <v>1305</v>
      </c>
      <c r="E53" s="45" t="str">
        <f>IF(Liste!D20=0," ",Liste!D20)</f>
        <v>SELMA KESKİNOĞLU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 xml:space="preserve"> </v>
      </c>
      <c r="AF53" s="44" t="str">
        <f t="shared" si="4"/>
        <v xml:space="preserve"> </v>
      </c>
      <c r="AH53" s="14"/>
    </row>
    <row r="54" spans="2:34" ht="15" customHeight="1">
      <c r="B54" s="1"/>
      <c r="C54" s="30">
        <v>17</v>
      </c>
      <c r="D54" s="45">
        <f>IF(Liste!C21=0," ",Liste!C21)</f>
        <v>1306</v>
      </c>
      <c r="E54" s="45" t="str">
        <f>IF(Liste!D21=0," ",Liste!D21)</f>
        <v>ECE SİNEM SARI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 xml:space="preserve"> </v>
      </c>
      <c r="AF54" s="44" t="str">
        <f t="shared" si="4"/>
        <v xml:space="preserve"> </v>
      </c>
      <c r="AH54" s="14"/>
    </row>
    <row r="55" spans="2:34" ht="15" customHeight="1">
      <c r="B55" s="1"/>
      <c r="C55" s="30">
        <v>18</v>
      </c>
      <c r="D55" s="45">
        <f>IF(Liste!C22=0," ",Liste!C22)</f>
        <v>1307</v>
      </c>
      <c r="E55" s="45" t="str">
        <f>IF(Liste!D22=0," ",Liste!D22)</f>
        <v>ESME PEKER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 xml:space="preserve"> </v>
      </c>
      <c r="AF55" s="44" t="str">
        <f t="shared" si="4"/>
        <v xml:space="preserve"> </v>
      </c>
      <c r="AH55" s="14"/>
    </row>
    <row r="56" spans="2:34" ht="15" customHeight="1">
      <c r="B56" s="1"/>
      <c r="C56" s="30">
        <v>19</v>
      </c>
      <c r="D56" s="45">
        <f>IF(Liste!C23=0," ",Liste!C23)</f>
        <v>1308</v>
      </c>
      <c r="E56" s="45" t="str">
        <f>IF(Liste!D23=0," ",Liste!D23)</f>
        <v>GÜLŞENUR CEYLAN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 xml:space="preserve"> </v>
      </c>
      <c r="AF56" s="44" t="str">
        <f t="shared" si="4"/>
        <v xml:space="preserve"> </v>
      </c>
      <c r="AH56" s="14"/>
    </row>
    <row r="57" spans="2:34" ht="15" customHeight="1">
      <c r="B57" s="1"/>
      <c r="C57" s="30">
        <v>20</v>
      </c>
      <c r="D57" s="45">
        <f>IF(Liste!C24=0," ",Liste!C24)</f>
        <v>1309</v>
      </c>
      <c r="E57" s="45" t="str">
        <f>IF(Liste!D24=0," ",Liste!D24)</f>
        <v>DERYA TAŞDELEN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 xml:space="preserve"> </v>
      </c>
      <c r="AF57" s="44" t="str">
        <f t="shared" si="4"/>
        <v xml:space="preserve"> </v>
      </c>
      <c r="AH57" s="14"/>
    </row>
    <row r="58" spans="2:34" ht="15" customHeight="1">
      <c r="B58" s="1"/>
      <c r="C58" s="30">
        <v>21</v>
      </c>
      <c r="D58" s="45">
        <f>IF(Liste!C25=0," ",Liste!C25)</f>
        <v>1310</v>
      </c>
      <c r="E58" s="45" t="str">
        <f>IF(Liste!D25=0," ",Liste!D25)</f>
        <v>CANSEL KİBAR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 xml:space="preserve"> </v>
      </c>
      <c r="AF58" s="44" t="str">
        <f t="shared" si="4"/>
        <v xml:space="preserve"> </v>
      </c>
      <c r="AH58" s="14"/>
    </row>
    <row r="59" spans="2:34" ht="15" customHeight="1">
      <c r="B59" s="1"/>
      <c r="C59" s="30">
        <v>22</v>
      </c>
      <c r="D59" s="45">
        <f>IF(Liste!C26=0," ",Liste!C26)</f>
        <v>1312</v>
      </c>
      <c r="E59" s="45" t="str">
        <f>IF(Liste!D26=0," ",Liste!D26)</f>
        <v>ÖZNUR KOYUNOĞLU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 xml:space="preserve"> </v>
      </c>
      <c r="AF59" s="44" t="str">
        <f t="shared" si="4"/>
        <v xml:space="preserve"> </v>
      </c>
      <c r="AH59" s="14"/>
    </row>
    <row r="60" spans="2:34" ht="15" customHeight="1">
      <c r="B60" s="1"/>
      <c r="C60" s="30">
        <v>23</v>
      </c>
      <c r="D60" s="45">
        <f>IF(Liste!C27=0," ",Liste!C27)</f>
        <v>1313</v>
      </c>
      <c r="E60" s="45" t="str">
        <f>IF(Liste!D27=0," ",Liste!D27)</f>
        <v>SEVDANUR GENÇAY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 xml:space="preserve"> </v>
      </c>
      <c r="AF60" s="44" t="str">
        <f t="shared" si="4"/>
        <v xml:space="preserve"> </v>
      </c>
      <c r="AH60" s="14"/>
    </row>
    <row r="61" spans="2:34" ht="15" customHeight="1">
      <c r="B61" s="1"/>
      <c r="C61" s="30">
        <v>24</v>
      </c>
      <c r="D61" s="45">
        <f>IF(Liste!C28=0," ",Liste!C28)</f>
        <v>1314</v>
      </c>
      <c r="E61" s="45" t="str">
        <f>IF(Liste!D28=0," ",Liste!D28)</f>
        <v>SİNEM ÇAKIR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 xml:space="preserve"> </v>
      </c>
      <c r="AF61" s="44" t="str">
        <f t="shared" si="4"/>
        <v xml:space="preserve"> </v>
      </c>
      <c r="AH61" s="14"/>
    </row>
    <row r="62" spans="2:34" ht="15" customHeight="1">
      <c r="B62" s="1"/>
      <c r="C62" s="30">
        <v>25</v>
      </c>
      <c r="D62" s="45">
        <f>IF(Liste!C29=0," ",Liste!C29)</f>
        <v>1316</v>
      </c>
      <c r="E62" s="45" t="str">
        <f>IF(Liste!D29=0," ",Liste!D29)</f>
        <v>ELİF AYTÜRK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 xml:space="preserve"> </v>
      </c>
      <c r="AF62" s="44" t="str">
        <f t="shared" si="4"/>
        <v xml:space="preserve"> </v>
      </c>
      <c r="AH62" s="14"/>
    </row>
    <row r="63" spans="2:34" ht="15" customHeight="1">
      <c r="B63" s="1"/>
      <c r="C63" s="30">
        <v>26</v>
      </c>
      <c r="D63" s="45">
        <f>IF(Liste!C30=0," ",Liste!C30)</f>
        <v>1317</v>
      </c>
      <c r="E63" s="45" t="str">
        <f>IF(Liste!D30=0," ",Liste!D30)</f>
        <v>FATMA SAĞLAM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 xml:space="preserve"> </v>
      </c>
      <c r="AF63" s="44" t="str">
        <f t="shared" si="4"/>
        <v xml:space="preserve"> </v>
      </c>
      <c r="AH63" s="14"/>
    </row>
    <row r="64" spans="2:34" ht="15" customHeight="1">
      <c r="B64" s="1"/>
      <c r="C64" s="30">
        <v>27</v>
      </c>
      <c r="D64" s="45">
        <f>IF(Liste!C31=0," ",Liste!C31)</f>
        <v>1320</v>
      </c>
      <c r="E64" s="45" t="str">
        <f>IF(Liste!D31=0," ",Liste!D31)</f>
        <v>SEVDANUR BAYSAL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 xml:space="preserve"> </v>
      </c>
      <c r="AF64" s="44" t="str">
        <f t="shared" si="4"/>
        <v xml:space="preserve"> 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44" t="str">
        <f t="shared" si="4"/>
        <v xml:space="preserve"> </v>
      </c>
    </row>
    <row r="73" spans="2:33" ht="24.95" customHeight="1" thickBot="1">
      <c r="B73" s="1"/>
      <c r="C73" s="107" t="s">
        <v>7</v>
      </c>
      <c r="D73" s="108"/>
      <c r="E73" s="108"/>
      <c r="F73" s="55">
        <f>IF(F9=0," ",((SUM(F38:F72)/COUNT(F38:F72))*100)/F9)</f>
        <v>100</v>
      </c>
      <c r="G73" s="55" t="e">
        <f>IF(F10=0," ",((SUM(G38:G72)/COUNT(G38:G72))*100)/F10)</f>
        <v>#DIV/0!</v>
      </c>
      <c r="H73" s="55" t="e">
        <f>IF(F11=0," ",((SUM(H38:H72)/COUNT(H38:H72))*100)/F11)</f>
        <v>#DIV/0!</v>
      </c>
      <c r="I73" s="55" t="e">
        <f>IF(F12=0," ",((SUM(I38:I72)/COUNT(I38:I72))*100)/F12)</f>
        <v>#DIV/0!</v>
      </c>
      <c r="J73" s="55" t="e">
        <f>IF(F13=0," ",((SUM(J38:J72)/COUNT(J38:J72))*100)/F13)</f>
        <v>#DIV/0!</v>
      </c>
      <c r="K73" s="55" t="e">
        <f>IF(F14=0," ",((SUM(K38:K72)/COUNT(K38:K72))*100)/F14)</f>
        <v>#DIV/0!</v>
      </c>
      <c r="L73" s="55" t="e">
        <f>IF(F15=0," ",((SUM(L38:L72)/COUNT(L38:L72))*100)/F15)</f>
        <v>#DIV/0!</v>
      </c>
      <c r="M73" s="55" t="e">
        <f>IF(F16=0," ",((SUM(M38:M72)/COUNT(M38:M72))*100)/F16)</f>
        <v>#DIV/0!</v>
      </c>
      <c r="N73" s="55" t="e">
        <f>IF(F17=0," ",((SUM(N38:N72)/COUNT(N38:N72))*100)/F17)</f>
        <v>#DIV/0!</v>
      </c>
      <c r="O73" s="55" t="e">
        <f>IF(F18=0," ",((SUM(O38:O72)/COUNT(O38:O72))*100)/F18)</f>
        <v>#DIV/0!</v>
      </c>
      <c r="P73" s="55" t="e">
        <f>IF(F19=0," ",((SUM(P38:P72)/COUNT(P38:P72))*100)/F19)</f>
        <v>#DIV/0!</v>
      </c>
      <c r="Q73" s="55" t="e">
        <f>IF(F20=0," ",((SUM(Q38:Q72)/COUNT(Q38:Q72))*100)/F20)</f>
        <v>#DIV/0!</v>
      </c>
      <c r="R73" s="55" t="e">
        <f>IF(F21=0," ",((SUM(R38:R72)/COUNT(R38:R72))*100)/F21)</f>
        <v>#DIV/0!</v>
      </c>
      <c r="S73" s="55" t="e">
        <f>IF(F22=0," ",((SUM(S38:S72)/COUNT(S38:S72))*100)/F22)</f>
        <v>#DIV/0!</v>
      </c>
      <c r="T73" s="55" t="e">
        <f>IF(F23=0," ",((SUM(T38:T72)/COUNT(T38:T72))*100)/F23)</f>
        <v>#DIV/0!</v>
      </c>
      <c r="U73" s="55" t="e">
        <f>IF(F24=0," ",((SUM(U38:U72)/COUNT(U38:U72))*100)/F24)</f>
        <v>#DIV/0!</v>
      </c>
      <c r="V73" s="55" t="e">
        <f>IF(F25=0," ",((SUM(V38:V72)/COUNT(V38:V72))*100)/F25)</f>
        <v>#DIV/0!</v>
      </c>
      <c r="W73" s="55" t="e">
        <f>IF(F26=0," ",((SUM(W38:W72)/COUNT(W38:W72))*100)/F26)</f>
        <v>#DIV/0!</v>
      </c>
      <c r="X73" s="55" t="e">
        <f>IF(F27=0," ",((SUM(X38:X72)/COUNT(X38:X72))*100)/F27)</f>
        <v>#DIV/0!</v>
      </c>
      <c r="Y73" s="55" t="e">
        <f>IF(F28=0," ",((SUM(Y38:Y72)/COUNT(Y38:Y72))*100)/F28)</f>
        <v>#DIV/0!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23">
        <f ca="1">TODAY()</f>
        <v>42093</v>
      </c>
      <c r="AC76" s="123"/>
      <c r="AD76" s="123"/>
      <c r="AE76" s="123"/>
      <c r="AF76" s="123"/>
      <c r="AG76" s="40"/>
    </row>
    <row r="77" spans="2:33">
      <c r="Y77" s="42"/>
      <c r="Z77" s="42"/>
      <c r="AA77" s="42"/>
      <c r="AB77" s="147" t="s">
        <v>95</v>
      </c>
      <c r="AC77" s="147"/>
      <c r="AD77" s="147"/>
      <c r="AE77" s="147"/>
      <c r="AF77" s="147"/>
      <c r="AG77" s="42"/>
    </row>
    <row r="78" spans="2:33">
      <c r="Y78" s="41"/>
      <c r="Z78" s="41"/>
      <c r="AA78" s="41"/>
      <c r="AB78" s="142" t="s">
        <v>76</v>
      </c>
      <c r="AC78" s="142"/>
      <c r="AD78" s="142"/>
      <c r="AE78" s="142"/>
      <c r="AF78" s="142"/>
      <c r="AG78" s="41"/>
    </row>
  </sheetData>
  <sheetProtection sheet="1" objects="1" scenario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</mergeCells>
  <conditionalFormatting sqref="F73:O73">
    <cfRule type="cellIs" dxfId="11" priority="4" stopIfTrue="1" operator="lessThan">
      <formula>50</formula>
    </cfRule>
  </conditionalFormatting>
  <conditionalFormatting sqref="F73:AD73">
    <cfRule type="cellIs" dxfId="10" priority="2" stopIfTrue="1" operator="lessThan">
      <formula>50</formula>
    </cfRule>
    <cfRule type="cellIs" dxfId="9" priority="3" stopIfTrue="1" operator="lessThan">
      <formula>50</formula>
    </cfRule>
  </conditionalFormatting>
  <conditionalFormatting sqref="AF38:AF72">
    <cfRule type="cellIs" dxfId="8" priority="1" operator="equal">
      <formula>"GEÇMEZ"</formula>
    </cfRule>
  </conditionalFormatting>
  <printOptions horizontalCentered="1" verticalCentered="1"/>
  <pageMargins left="0" right="0" top="0" bottom="0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J78"/>
  <sheetViews>
    <sheetView topLeftCell="A39" workbookViewId="0">
      <selection activeCell="AF54" sqref="AF54"/>
    </sheetView>
  </sheetViews>
  <sheetFormatPr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83" t="s">
        <v>21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7"/>
      <c r="AH2" s="81"/>
      <c r="AI2" s="81"/>
      <c r="AJ2" s="81"/>
    </row>
    <row r="3" spans="2:36" ht="15" customHeight="1">
      <c r="B3" s="23"/>
      <c r="C3" s="90" t="s">
        <v>12</v>
      </c>
      <c r="D3" s="91"/>
      <c r="E3" s="98" t="str">
        <f>Liste!G4&amp;Liste!H4</f>
        <v>:Hassa Anadolu Lisesi</v>
      </c>
      <c r="F3" s="98"/>
      <c r="G3" s="89" t="s">
        <v>15</v>
      </c>
      <c r="H3" s="89"/>
      <c r="I3" s="89"/>
      <c r="J3" s="89"/>
      <c r="K3" s="98" t="str">
        <f>Liste!G6&amp;" "&amp;Liste!H6</f>
        <v>: 9-A</v>
      </c>
      <c r="L3" s="98"/>
      <c r="M3" s="98"/>
      <c r="N3" s="98"/>
      <c r="O3" s="98"/>
      <c r="P3" s="116"/>
      <c r="Q3" s="24"/>
      <c r="R3" s="92" t="s">
        <v>11</v>
      </c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  <c r="AG3" s="7"/>
      <c r="AH3" s="82"/>
      <c r="AI3" s="81"/>
      <c r="AJ3" s="81"/>
    </row>
    <row r="4" spans="2:36" ht="15" customHeight="1" thickBot="1">
      <c r="B4" s="23"/>
      <c r="C4" s="113" t="s">
        <v>13</v>
      </c>
      <c r="D4" s="114"/>
      <c r="E4" s="115" t="str">
        <f>Liste!G5&amp;Liste!H5</f>
        <v>:2013-2014</v>
      </c>
      <c r="F4" s="115"/>
      <c r="G4" s="84" t="s">
        <v>69</v>
      </c>
      <c r="H4" s="84"/>
      <c r="I4" s="84"/>
      <c r="J4" s="84"/>
      <c r="K4" s="115" t="s">
        <v>79</v>
      </c>
      <c r="L4" s="115"/>
      <c r="M4" s="115"/>
      <c r="N4" s="115"/>
      <c r="O4" s="115"/>
      <c r="P4" s="117"/>
      <c r="Q4" s="3"/>
      <c r="R4" s="95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</row>
    <row r="5" spans="2:36" ht="15" customHeight="1">
      <c r="B5" s="23"/>
      <c r="C5" s="113" t="s">
        <v>14</v>
      </c>
      <c r="D5" s="114"/>
      <c r="E5" s="115" t="s">
        <v>81</v>
      </c>
      <c r="F5" s="115"/>
      <c r="G5" s="84" t="s">
        <v>60</v>
      </c>
      <c r="H5" s="84"/>
      <c r="I5" s="84"/>
      <c r="J5" s="84"/>
      <c r="K5" s="115" t="str">
        <f>Liste!G8&amp;" "&amp;Liste!H7</f>
        <v>: Türk Edebiyatı</v>
      </c>
      <c r="L5" s="115"/>
      <c r="M5" s="115"/>
      <c r="N5" s="115"/>
      <c r="O5" s="115"/>
      <c r="P5" s="117"/>
      <c r="Q5" s="24"/>
      <c r="R5" s="111" t="s">
        <v>18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99" t="e">
        <f>O16</f>
        <v>#DIV/0!</v>
      </c>
      <c r="AE5" s="99"/>
      <c r="AF5" s="50" t="s">
        <v>19</v>
      </c>
      <c r="AH5" s="74" t="s">
        <v>68</v>
      </c>
      <c r="AI5" s="74"/>
      <c r="AJ5" s="74"/>
    </row>
    <row r="6" spans="2:36" ht="15" customHeight="1" thickBot="1">
      <c r="B6" s="23"/>
      <c r="C6" s="86" t="s">
        <v>61</v>
      </c>
      <c r="D6" s="87"/>
      <c r="E6" s="121" t="str">
        <f>Liste!G7&amp;Liste!H8</f>
        <v>:Muzaffer ÜLGER</v>
      </c>
      <c r="F6" s="121"/>
      <c r="G6" s="88"/>
      <c r="H6" s="88"/>
      <c r="I6" s="88"/>
      <c r="J6" s="88"/>
      <c r="K6" s="121"/>
      <c r="L6" s="121"/>
      <c r="M6" s="121"/>
      <c r="N6" s="121"/>
      <c r="O6" s="121"/>
      <c r="P6" s="122"/>
      <c r="Q6" s="24"/>
      <c r="R6" s="118" t="s">
        <v>78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H6" s="74"/>
      <c r="AI6" s="74"/>
      <c r="AJ6" s="74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5" t="e">
        <f>CONCATENATE(AJ9,AJ10,AJ11,AJ12,AJ13,AJ14,AJ15,AJ16,AJ17,AJ18,AJ19,AJ20,AJ21,AJ23,AJ24,AJ25,AJ26,AJ27,AJ28,AJ29,AJ30,AJ31,AJ32,AJ33)</f>
        <v>#DIV/0!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7"/>
      <c r="AH7" s="74"/>
      <c r="AI7" s="74"/>
      <c r="AJ7" s="74"/>
    </row>
    <row r="8" spans="2:36" ht="21" customHeight="1">
      <c r="B8" s="1"/>
      <c r="C8" s="128" t="s">
        <v>20</v>
      </c>
      <c r="D8" s="129"/>
      <c r="E8" s="129"/>
      <c r="F8" s="27" t="s">
        <v>16</v>
      </c>
      <c r="G8" s="3"/>
      <c r="H8" s="139" t="s">
        <v>9</v>
      </c>
      <c r="I8" s="140"/>
      <c r="J8" s="140"/>
      <c r="K8" s="140"/>
      <c r="L8" s="140"/>
      <c r="M8" s="140"/>
      <c r="N8" s="140"/>
      <c r="O8" s="140"/>
      <c r="P8" s="141"/>
      <c r="Q8" s="2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7"/>
    </row>
    <row r="9" spans="2:36" ht="20.100000000000001" customHeight="1">
      <c r="B9" s="1"/>
      <c r="C9" s="37">
        <v>1</v>
      </c>
      <c r="D9" s="85" t="s">
        <v>97</v>
      </c>
      <c r="E9" s="85"/>
      <c r="F9" s="38">
        <v>4</v>
      </c>
      <c r="G9" s="3"/>
      <c r="H9" s="100" t="s">
        <v>70</v>
      </c>
      <c r="I9" s="101"/>
      <c r="J9" s="101"/>
      <c r="K9" s="101"/>
      <c r="L9" s="101"/>
      <c r="M9" s="101"/>
      <c r="N9" s="101"/>
      <c r="O9" s="102">
        <f>COUNTIF(AF38:AF72,"GEÇMEZ")</f>
        <v>0</v>
      </c>
      <c r="P9" s="103"/>
      <c r="Q9" s="2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  <c r="AH9" s="12" t="str">
        <f t="shared" ref="AH9:AH33" si="0">IF(D9=0,"",D9)</f>
        <v>Konu 1</v>
      </c>
      <c r="AI9" s="13" t="e">
        <f>F73</f>
        <v>#DIV/0!</v>
      </c>
      <c r="AJ9" s="11" t="e">
        <f>IF(AI9&lt;50,"    * "&amp;AH9,"")</f>
        <v>#DIV/0!</v>
      </c>
    </row>
    <row r="10" spans="2:36" ht="20.100000000000001" customHeight="1">
      <c r="B10" s="1"/>
      <c r="C10" s="37">
        <v>2</v>
      </c>
      <c r="D10" s="85" t="s">
        <v>98</v>
      </c>
      <c r="E10" s="85"/>
      <c r="F10" s="38">
        <v>4</v>
      </c>
      <c r="G10" s="3"/>
      <c r="H10" s="100" t="s">
        <v>71</v>
      </c>
      <c r="I10" s="101"/>
      <c r="J10" s="101"/>
      <c r="K10" s="101"/>
      <c r="L10" s="101"/>
      <c r="M10" s="101"/>
      <c r="N10" s="101"/>
      <c r="O10" s="102">
        <f>COUNTIF(AF38:AF72,"GEÇER")</f>
        <v>0</v>
      </c>
      <c r="P10" s="103"/>
      <c r="Q10" s="2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7"/>
      <c r="AH10" s="12" t="str">
        <f t="shared" si="0"/>
        <v>Konu 2</v>
      </c>
      <c r="AI10" s="13" t="e">
        <f>G73</f>
        <v>#DIV/0!</v>
      </c>
      <c r="AJ10" s="11" t="e">
        <f t="shared" ref="AJ10:AJ27" si="1">IF(AI10&lt;50,"    * "&amp;AH10,"")</f>
        <v>#DIV/0!</v>
      </c>
    </row>
    <row r="11" spans="2:36" ht="20.100000000000001" customHeight="1">
      <c r="B11" s="1"/>
      <c r="C11" s="37">
        <v>3</v>
      </c>
      <c r="D11" s="85" t="s">
        <v>99</v>
      </c>
      <c r="E11" s="85"/>
      <c r="F11" s="38">
        <v>4</v>
      </c>
      <c r="G11" s="3"/>
      <c r="H11" s="100" t="s">
        <v>72</v>
      </c>
      <c r="I11" s="101"/>
      <c r="J11" s="101"/>
      <c r="K11" s="101"/>
      <c r="L11" s="101"/>
      <c r="M11" s="101"/>
      <c r="N11" s="101"/>
      <c r="O11" s="102">
        <f>COUNTIF(AF38:AF72,"ORTA")</f>
        <v>0</v>
      </c>
      <c r="P11" s="103"/>
      <c r="Q11" s="25"/>
      <c r="R11" s="78" t="s">
        <v>29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H11" s="12" t="str">
        <f t="shared" si="0"/>
        <v>Konu 3</v>
      </c>
      <c r="AI11" s="13" t="e">
        <f>H73</f>
        <v>#DIV/0!</v>
      </c>
      <c r="AJ11" s="11" t="e">
        <f t="shared" si="1"/>
        <v>#DIV/0!</v>
      </c>
    </row>
    <row r="12" spans="2:36" ht="20.100000000000001" customHeight="1">
      <c r="B12" s="1"/>
      <c r="C12" s="37">
        <v>4</v>
      </c>
      <c r="D12" s="85" t="s">
        <v>100</v>
      </c>
      <c r="E12" s="85"/>
      <c r="F12" s="38">
        <v>4</v>
      </c>
      <c r="G12" s="3"/>
      <c r="H12" s="100" t="s">
        <v>73</v>
      </c>
      <c r="I12" s="101"/>
      <c r="J12" s="101"/>
      <c r="K12" s="101"/>
      <c r="L12" s="101"/>
      <c r="M12" s="101"/>
      <c r="N12" s="101"/>
      <c r="O12" s="102">
        <f>COUNTIF(AF38:AF72,"İYİ")</f>
        <v>0</v>
      </c>
      <c r="P12" s="103"/>
      <c r="Q12" s="25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H12" s="12" t="str">
        <f t="shared" si="0"/>
        <v>Konu 4</v>
      </c>
      <c r="AI12" s="13" t="e">
        <f>I73</f>
        <v>#DIV/0!</v>
      </c>
      <c r="AJ12" s="11" t="e">
        <f t="shared" si="1"/>
        <v>#DIV/0!</v>
      </c>
    </row>
    <row r="13" spans="2:36" ht="20.100000000000001" customHeight="1">
      <c r="B13" s="1"/>
      <c r="C13" s="37">
        <v>5</v>
      </c>
      <c r="D13" s="85" t="s">
        <v>101</v>
      </c>
      <c r="E13" s="85"/>
      <c r="F13" s="38">
        <v>4</v>
      </c>
      <c r="G13" s="3"/>
      <c r="H13" s="100" t="s">
        <v>74</v>
      </c>
      <c r="I13" s="101"/>
      <c r="J13" s="101"/>
      <c r="K13" s="101"/>
      <c r="L13" s="101"/>
      <c r="M13" s="101"/>
      <c r="N13" s="101"/>
      <c r="O13" s="102">
        <f>COUNTIF(AF38:AF72,"PEKİYİ")</f>
        <v>0</v>
      </c>
      <c r="P13" s="103"/>
      <c r="Q13" s="25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H13" s="12" t="str">
        <f t="shared" si="0"/>
        <v>Konu 5</v>
      </c>
      <c r="AI13" s="13" t="e">
        <f>J73</f>
        <v>#DIV/0!</v>
      </c>
      <c r="AJ13" s="11" t="e">
        <f t="shared" si="1"/>
        <v>#DIV/0!</v>
      </c>
    </row>
    <row r="14" spans="2:36" ht="20.100000000000001" customHeight="1">
      <c r="B14" s="1"/>
      <c r="C14" s="37">
        <v>6</v>
      </c>
      <c r="D14" s="85" t="s">
        <v>102</v>
      </c>
      <c r="E14" s="85"/>
      <c r="F14" s="38">
        <v>4</v>
      </c>
      <c r="G14" s="3"/>
      <c r="H14" s="104"/>
      <c r="I14" s="105"/>
      <c r="J14" s="105"/>
      <c r="K14" s="105"/>
      <c r="L14" s="105"/>
      <c r="M14" s="105"/>
      <c r="N14" s="105"/>
      <c r="O14" s="105"/>
      <c r="P14" s="106"/>
      <c r="Q14" s="25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  <c r="AH14" s="12" t="str">
        <f t="shared" si="0"/>
        <v>Konu 6</v>
      </c>
      <c r="AI14" s="13" t="e">
        <f>K73</f>
        <v>#DIV/0!</v>
      </c>
      <c r="AJ14" s="11" t="e">
        <f t="shared" si="1"/>
        <v>#DIV/0!</v>
      </c>
    </row>
    <row r="15" spans="2:36" ht="17.25" customHeight="1">
      <c r="B15" s="1"/>
      <c r="C15" s="37">
        <v>7</v>
      </c>
      <c r="D15" s="85" t="s">
        <v>103</v>
      </c>
      <c r="E15" s="85"/>
      <c r="F15" s="38">
        <v>4</v>
      </c>
      <c r="G15" s="3"/>
      <c r="H15" s="100" t="s">
        <v>10</v>
      </c>
      <c r="I15" s="101"/>
      <c r="J15" s="101"/>
      <c r="K15" s="101"/>
      <c r="L15" s="101"/>
      <c r="M15" s="101"/>
      <c r="N15" s="101"/>
      <c r="O15" s="130" t="str">
        <f>IF(COUNT(AE38:AE72)=0," ",SUM(AE38:AE72)/COUNT(AE38:AE72))</f>
        <v xml:space="preserve"> 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43" t="str">
        <f>Liste!H8</f>
        <v>Muzaffer ÜLGER</v>
      </c>
      <c r="AD15" s="143"/>
      <c r="AE15" s="143"/>
      <c r="AF15" s="144"/>
      <c r="AH15" s="12" t="str">
        <f t="shared" si="0"/>
        <v>Konu 7</v>
      </c>
      <c r="AI15" s="13" t="e">
        <f>L73</f>
        <v>#DIV/0!</v>
      </c>
      <c r="AJ15" s="11" t="e">
        <f t="shared" si="1"/>
        <v>#DIV/0!</v>
      </c>
    </row>
    <row r="16" spans="2:36" ht="20.100000000000001" customHeight="1" thickBot="1">
      <c r="B16" s="1"/>
      <c r="C16" s="37">
        <v>8</v>
      </c>
      <c r="D16" s="85" t="s">
        <v>104</v>
      </c>
      <c r="E16" s="85"/>
      <c r="F16" s="38">
        <v>4</v>
      </c>
      <c r="G16" s="3"/>
      <c r="H16" s="137" t="s">
        <v>77</v>
      </c>
      <c r="I16" s="138"/>
      <c r="J16" s="138"/>
      <c r="K16" s="138"/>
      <c r="L16" s="138"/>
      <c r="M16" s="138"/>
      <c r="N16" s="138"/>
      <c r="O16" s="132" t="e">
        <f>SUM(O10:O13)/SUM(O9:O14)</f>
        <v>#DIV/0!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45" t="str">
        <f>Liste!H9</f>
        <v>Türk Edebiyatı</v>
      </c>
      <c r="AD16" s="145"/>
      <c r="AE16" s="145"/>
      <c r="AF16" s="146"/>
      <c r="AH16" s="12" t="str">
        <f t="shared" si="0"/>
        <v>Konu 8</v>
      </c>
      <c r="AI16" s="13" t="e">
        <f>M73</f>
        <v>#DIV/0!</v>
      </c>
      <c r="AJ16" s="11" t="e">
        <f t="shared" si="1"/>
        <v>#DIV/0!</v>
      </c>
    </row>
    <row r="17" spans="2:36" ht="20.100000000000001" customHeight="1" thickBot="1">
      <c r="B17" s="1"/>
      <c r="C17" s="37">
        <v>9</v>
      </c>
      <c r="D17" s="85" t="s">
        <v>105</v>
      </c>
      <c r="E17" s="85"/>
      <c r="F17" s="38">
        <v>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>Konu 9</v>
      </c>
      <c r="AI17" s="13" t="e">
        <f>N73</f>
        <v>#DIV/0!</v>
      </c>
      <c r="AJ17" s="11" t="e">
        <f t="shared" si="1"/>
        <v>#DIV/0!</v>
      </c>
    </row>
    <row r="18" spans="2:36" ht="20.100000000000001" customHeight="1">
      <c r="B18" s="1"/>
      <c r="C18" s="37">
        <v>10</v>
      </c>
      <c r="D18" s="85" t="s">
        <v>106</v>
      </c>
      <c r="E18" s="85"/>
      <c r="F18" s="38">
        <v>4</v>
      </c>
      <c r="G18" s="24"/>
      <c r="H18" s="148" t="s">
        <v>17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H18" s="12" t="str">
        <f t="shared" si="0"/>
        <v>Konu 10</v>
      </c>
      <c r="AI18" s="13" t="e">
        <f>O73</f>
        <v>#DIV/0!</v>
      </c>
      <c r="AJ18" s="11" t="e">
        <f t="shared" si="1"/>
        <v>#DIV/0!</v>
      </c>
    </row>
    <row r="19" spans="2:36" ht="20.100000000000001" customHeight="1">
      <c r="B19" s="1"/>
      <c r="C19" s="37">
        <v>11</v>
      </c>
      <c r="D19" s="85" t="s">
        <v>107</v>
      </c>
      <c r="E19" s="85"/>
      <c r="F19" s="38">
        <v>4</v>
      </c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>Konu 11</v>
      </c>
      <c r="AI19" s="13" t="e">
        <f>P73</f>
        <v>#DIV/0!</v>
      </c>
      <c r="AJ19" s="11" t="e">
        <f t="shared" si="1"/>
        <v>#DIV/0!</v>
      </c>
    </row>
    <row r="20" spans="2:36" ht="20.100000000000001" customHeight="1">
      <c r="B20" s="1"/>
      <c r="C20" s="37">
        <v>12</v>
      </c>
      <c r="D20" s="85" t="s">
        <v>108</v>
      </c>
      <c r="E20" s="85"/>
      <c r="F20" s="38">
        <v>4</v>
      </c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>Konu 12</v>
      </c>
      <c r="AI20" s="13" t="e">
        <f>Q73</f>
        <v>#DIV/0!</v>
      </c>
      <c r="AJ20" s="11" t="e">
        <f t="shared" si="1"/>
        <v>#DIV/0!</v>
      </c>
    </row>
    <row r="21" spans="2:36" ht="20.100000000000001" customHeight="1">
      <c r="B21" s="1"/>
      <c r="C21" s="37">
        <v>13</v>
      </c>
      <c r="D21" s="85" t="s">
        <v>109</v>
      </c>
      <c r="E21" s="85"/>
      <c r="F21" s="38">
        <v>4</v>
      </c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>Konu 13</v>
      </c>
      <c r="AI21" s="13" t="e">
        <f>R73</f>
        <v>#DIV/0!</v>
      </c>
      <c r="AJ21" s="11" t="e">
        <f t="shared" si="1"/>
        <v>#DIV/0!</v>
      </c>
    </row>
    <row r="22" spans="2:36" ht="20.100000000000001" customHeight="1">
      <c r="B22" s="1"/>
      <c r="C22" s="37">
        <v>14</v>
      </c>
      <c r="D22" s="85" t="s">
        <v>110</v>
      </c>
      <c r="E22" s="85"/>
      <c r="F22" s="38">
        <v>4</v>
      </c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>Konu 14</v>
      </c>
      <c r="AI22" s="13" t="e">
        <f>S73</f>
        <v>#DIV/0!</v>
      </c>
      <c r="AJ22" s="11" t="e">
        <f t="shared" si="1"/>
        <v>#DIV/0!</v>
      </c>
    </row>
    <row r="23" spans="2:36" ht="20.100000000000001" customHeight="1">
      <c r="B23" s="1"/>
      <c r="C23" s="37">
        <v>15</v>
      </c>
      <c r="D23" s="85" t="s">
        <v>111</v>
      </c>
      <c r="E23" s="85"/>
      <c r="F23" s="38">
        <v>4</v>
      </c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>Konu 15</v>
      </c>
      <c r="AI23" s="13" t="e">
        <f>T73</f>
        <v>#DIV/0!</v>
      </c>
      <c r="AJ23" s="11" t="e">
        <f t="shared" si="1"/>
        <v>#DIV/0!</v>
      </c>
    </row>
    <row r="24" spans="2:36" ht="20.100000000000001" customHeight="1">
      <c r="B24" s="1"/>
      <c r="C24" s="37">
        <v>16</v>
      </c>
      <c r="D24" s="85" t="s">
        <v>112</v>
      </c>
      <c r="E24" s="85"/>
      <c r="F24" s="38">
        <v>4</v>
      </c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>Konu 16</v>
      </c>
      <c r="AI24" s="13" t="e">
        <f>U73</f>
        <v>#DIV/0!</v>
      </c>
      <c r="AJ24" s="11" t="e">
        <f t="shared" si="1"/>
        <v>#DIV/0!</v>
      </c>
    </row>
    <row r="25" spans="2:36" ht="20.100000000000001" customHeight="1">
      <c r="B25" s="1"/>
      <c r="C25" s="37">
        <v>17</v>
      </c>
      <c r="D25" s="85" t="s">
        <v>113</v>
      </c>
      <c r="E25" s="85"/>
      <c r="F25" s="38">
        <v>4</v>
      </c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>Konu 17</v>
      </c>
      <c r="AI25" s="13" t="e">
        <f>V73</f>
        <v>#DIV/0!</v>
      </c>
      <c r="AJ25" s="11" t="e">
        <f t="shared" si="1"/>
        <v>#DIV/0!</v>
      </c>
    </row>
    <row r="26" spans="2:36" ht="20.100000000000001" customHeight="1">
      <c r="B26" s="1"/>
      <c r="C26" s="37">
        <v>18</v>
      </c>
      <c r="D26" s="85" t="s">
        <v>114</v>
      </c>
      <c r="E26" s="85"/>
      <c r="F26" s="38">
        <v>4</v>
      </c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>Konu 18</v>
      </c>
      <c r="AI26" s="13" t="e">
        <f>W73</f>
        <v>#DIV/0!</v>
      </c>
      <c r="AJ26" s="11" t="e">
        <f t="shared" si="1"/>
        <v>#DIV/0!</v>
      </c>
    </row>
    <row r="27" spans="2:36" ht="20.100000000000001" customHeight="1">
      <c r="B27" s="1"/>
      <c r="C27" s="37">
        <v>19</v>
      </c>
      <c r="D27" s="85" t="s">
        <v>115</v>
      </c>
      <c r="E27" s="85"/>
      <c r="F27" s="38">
        <v>4</v>
      </c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>Konu 19</v>
      </c>
      <c r="AI27" s="13" t="e">
        <f>X73</f>
        <v>#DIV/0!</v>
      </c>
      <c r="AJ27" s="11" t="e">
        <f t="shared" si="1"/>
        <v>#DIV/0!</v>
      </c>
    </row>
    <row r="28" spans="2:36" ht="20.100000000000001" customHeight="1">
      <c r="B28" s="1"/>
      <c r="C28" s="37">
        <v>20</v>
      </c>
      <c r="D28" s="85" t="s">
        <v>116</v>
      </c>
      <c r="E28" s="85"/>
      <c r="F28" s="38">
        <v>4</v>
      </c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>Konu 20</v>
      </c>
      <c r="AI28" s="13" t="e">
        <f>Y73</f>
        <v>#DIV/0!</v>
      </c>
      <c r="AJ28" s="11" t="e">
        <f>IF(AI28&lt;50,"    * "&amp;AH28,"")</f>
        <v>#DIV/0!</v>
      </c>
    </row>
    <row r="29" spans="2:36" ht="20.100000000000001" customHeight="1">
      <c r="B29" s="1"/>
      <c r="C29" s="37">
        <v>21</v>
      </c>
      <c r="D29" s="85" t="s">
        <v>117</v>
      </c>
      <c r="E29" s="85"/>
      <c r="F29" s="38">
        <v>4</v>
      </c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>Konu 21</v>
      </c>
      <c r="AI29" s="13" t="e">
        <f>Z73</f>
        <v>#DIV/0!</v>
      </c>
      <c r="AJ29" s="11" t="e">
        <f t="shared" ref="AJ29:AJ33" si="2">IF(AI29&lt;50,"    * "&amp;AH29,"")</f>
        <v>#DIV/0!</v>
      </c>
    </row>
    <row r="30" spans="2:36" ht="20.100000000000001" customHeight="1">
      <c r="B30" s="1"/>
      <c r="C30" s="37">
        <v>22</v>
      </c>
      <c r="D30" s="85" t="s">
        <v>118</v>
      </c>
      <c r="E30" s="85"/>
      <c r="F30" s="38">
        <v>4</v>
      </c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>Konu 22</v>
      </c>
      <c r="AI30" s="13" t="e">
        <f>AA73</f>
        <v>#DIV/0!</v>
      </c>
      <c r="AJ30" s="11" t="e">
        <f t="shared" si="2"/>
        <v>#DIV/0!</v>
      </c>
    </row>
    <row r="31" spans="2:36" ht="20.100000000000001" customHeight="1">
      <c r="B31" s="1"/>
      <c r="C31" s="37">
        <v>23</v>
      </c>
      <c r="D31" s="85" t="s">
        <v>119</v>
      </c>
      <c r="E31" s="85"/>
      <c r="F31" s="38">
        <v>4</v>
      </c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>Konu 23</v>
      </c>
      <c r="AI31" s="13" t="e">
        <f>AB73</f>
        <v>#DIV/0!</v>
      </c>
      <c r="AJ31" s="11" t="e">
        <f t="shared" si="2"/>
        <v>#DIV/0!</v>
      </c>
    </row>
    <row r="32" spans="2:36" ht="20.100000000000001" customHeight="1">
      <c r="B32" s="1"/>
      <c r="C32" s="37">
        <v>24</v>
      </c>
      <c r="D32" s="85" t="s">
        <v>120</v>
      </c>
      <c r="E32" s="85"/>
      <c r="F32" s="38">
        <v>4</v>
      </c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>Konu 24</v>
      </c>
      <c r="AI32" s="13" t="e">
        <f>AC73</f>
        <v>#DIV/0!</v>
      </c>
      <c r="AJ32" s="11" t="e">
        <f t="shared" si="2"/>
        <v>#DIV/0!</v>
      </c>
    </row>
    <row r="33" spans="2:36" ht="20.100000000000001" customHeight="1">
      <c r="B33" s="1"/>
      <c r="C33" s="37">
        <v>25</v>
      </c>
      <c r="D33" s="85" t="s">
        <v>121</v>
      </c>
      <c r="E33" s="85"/>
      <c r="F33" s="38">
        <v>4</v>
      </c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>Konu 25</v>
      </c>
      <c r="AI33" s="13" t="e">
        <f>AD73</f>
        <v>#DIV/0!</v>
      </c>
      <c r="AJ33" s="11" t="e">
        <f t="shared" si="2"/>
        <v>#DIV/0!</v>
      </c>
    </row>
    <row r="34" spans="2:36" ht="20.100000000000001" customHeight="1" thickBot="1">
      <c r="B34" s="1"/>
      <c r="C34" s="134" t="s">
        <v>8</v>
      </c>
      <c r="D34" s="135"/>
      <c r="E34" s="136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09" t="s">
        <v>0</v>
      </c>
      <c r="D36" s="110"/>
      <c r="E36" s="110"/>
      <c r="F36" s="110" t="s">
        <v>1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24" t="s">
        <v>6</v>
      </c>
      <c r="AF36" s="126" t="s">
        <v>2</v>
      </c>
      <c r="AH36" s="12"/>
      <c r="AI36" s="13"/>
    </row>
    <row r="37" spans="2:36" ht="24.9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1287</v>
      </c>
      <c r="E38" s="45" t="str">
        <f>IF(Liste!D5=0," ",Liste!D5)</f>
        <v>EDANUR BİLGİN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t="shared" ref="AE38:AE72" si="3">IF(COUNTBLANK(F38:AD38)=COLUMNS(F38:AD38)," ",IF(SUM(F38:AD38)=0,0,SUM(F38:AD38)))</f>
        <v xml:space="preserve"> </v>
      </c>
      <c r="AF38" s="44" t="str">
        <f>IF(AE38=" "," ",IF(AE38&gt;=85,"PEKİYİ",IF(AE38&gt;=70,"İYİ",IF(AE38&gt;=55,"ORTA",IF(AE38&gt;=45,"GEÇER",IF(AE38&lt;45,"GEÇMEZ"))))))</f>
        <v xml:space="preserve"> 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1288</v>
      </c>
      <c r="E39" s="45" t="str">
        <f>IF(Liste!D6=0," ",Liste!D6)</f>
        <v>HAMİDE AKKUŞ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 xml:space="preserve"> </v>
      </c>
      <c r="AF39" s="44" t="str">
        <f t="shared" ref="AF39:AF72" si="4">IF(AE39=" "," ",IF(AE39&gt;=85,"PEKİYİ",IF(AE39&gt;=70,"İYİ",IF(AE39&gt;=55,"ORTA",IF(AE39&gt;=45,"GEÇER",IF(AE39&lt;45,"GEÇMEZ"))))))</f>
        <v xml:space="preserve"> 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1290</v>
      </c>
      <c r="E40" s="45" t="str">
        <f>IF(Liste!D7=0," ",Liste!D7)</f>
        <v>ALEYNA GÜNEŞ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 xml:space="preserve"> </v>
      </c>
      <c r="AF40" s="44" t="str">
        <f t="shared" si="4"/>
        <v xml:space="preserve"> 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1291</v>
      </c>
      <c r="E41" s="45" t="str">
        <f>IF(Liste!D8=0," ",Liste!D8)</f>
        <v>İLKNUR KESKİN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 xml:space="preserve"> </v>
      </c>
      <c r="AF41" s="44" t="str">
        <f t="shared" si="4"/>
        <v xml:space="preserve"> 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1292</v>
      </c>
      <c r="E42" s="45" t="str">
        <f>IF(Liste!D9=0," ",Liste!D9)</f>
        <v>GÜLSÜM UYSAL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 xml:space="preserve"> </v>
      </c>
      <c r="AF42" s="44" t="str">
        <f t="shared" si="4"/>
        <v xml:space="preserve"> </v>
      </c>
      <c r="AH42" s="14"/>
    </row>
    <row r="43" spans="2:36" ht="15" customHeight="1">
      <c r="B43" s="1"/>
      <c r="C43" s="30">
        <v>6</v>
      </c>
      <c r="D43" s="45">
        <f>IF(Liste!C10=0," ",Liste!C10)</f>
        <v>1294</v>
      </c>
      <c r="E43" s="45" t="str">
        <f>IF(Liste!D10=0," ",Liste!D10)</f>
        <v>ZÜHRE BEKLİ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 xml:space="preserve"> </v>
      </c>
      <c r="AF43" s="44" t="str">
        <f t="shared" si="4"/>
        <v xml:space="preserve"> </v>
      </c>
      <c r="AH43" s="14"/>
    </row>
    <row r="44" spans="2:36" ht="15" customHeight="1">
      <c r="B44" s="1"/>
      <c r="C44" s="30">
        <v>7</v>
      </c>
      <c r="D44" s="45">
        <f>IF(Liste!C11=0," ",Liste!C11)</f>
        <v>1295</v>
      </c>
      <c r="E44" s="45" t="str">
        <f>IF(Liste!D11=0," ",Liste!D11)</f>
        <v>MERVE ÇELİKTAŞ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 xml:space="preserve"> </v>
      </c>
      <c r="AF44" s="44" t="str">
        <f t="shared" si="4"/>
        <v xml:space="preserve"> </v>
      </c>
      <c r="AH44" s="14"/>
    </row>
    <row r="45" spans="2:36" ht="15" customHeight="1">
      <c r="B45" s="1"/>
      <c r="C45" s="30">
        <v>8</v>
      </c>
      <c r="D45" s="45">
        <f>IF(Liste!C12=0," ",Liste!C12)</f>
        <v>1296</v>
      </c>
      <c r="E45" s="45" t="str">
        <f>IF(Liste!D12=0," ",Liste!D12)</f>
        <v>GÜLER GÜNEŞ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 xml:space="preserve"> </v>
      </c>
      <c r="AF45" s="44" t="str">
        <f t="shared" si="4"/>
        <v xml:space="preserve"> </v>
      </c>
      <c r="AH45" s="14"/>
    </row>
    <row r="46" spans="2:36" ht="15" customHeight="1">
      <c r="B46" s="1"/>
      <c r="C46" s="30">
        <v>9</v>
      </c>
      <c r="D46" s="45">
        <f>IF(Liste!C13=0," ",Liste!C13)</f>
        <v>1297</v>
      </c>
      <c r="E46" s="45" t="str">
        <f>IF(Liste!D13=0," ",Liste!D13)</f>
        <v>BÜŞRA AYDOĞDU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 xml:space="preserve"> </v>
      </c>
      <c r="AF46" s="44" t="str">
        <f t="shared" si="4"/>
        <v xml:space="preserve"> </v>
      </c>
      <c r="AH46" s="14"/>
    </row>
    <row r="47" spans="2:36" ht="15" customHeight="1">
      <c r="B47" s="1"/>
      <c r="C47" s="30">
        <v>10</v>
      </c>
      <c r="D47" s="45">
        <f>IF(Liste!C14=0," ",Liste!C14)</f>
        <v>1298</v>
      </c>
      <c r="E47" s="45" t="str">
        <f>IF(Liste!D14=0," ",Liste!D14)</f>
        <v>NERİMAN ŞİMŞEK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 xml:space="preserve"> </v>
      </c>
      <c r="AF47" s="44" t="str">
        <f t="shared" si="4"/>
        <v xml:space="preserve"> </v>
      </c>
      <c r="AH47" s="14"/>
    </row>
    <row r="48" spans="2:36" ht="15" customHeight="1">
      <c r="B48" s="1"/>
      <c r="C48" s="30">
        <v>11</v>
      </c>
      <c r="D48" s="45">
        <f>IF(Liste!C15=0," ",Liste!C15)</f>
        <v>1300</v>
      </c>
      <c r="E48" s="45" t="str">
        <f>IF(Liste!D15=0," ",Liste!D15)</f>
        <v>YADİGAR ŞAHİN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 xml:space="preserve"> </v>
      </c>
      <c r="AF48" s="44" t="str">
        <f t="shared" si="4"/>
        <v xml:space="preserve"> </v>
      </c>
      <c r="AH48" s="14"/>
    </row>
    <row r="49" spans="2:34" ht="15" customHeight="1">
      <c r="B49" s="1"/>
      <c r="C49" s="30">
        <v>12</v>
      </c>
      <c r="D49" s="45">
        <f>IF(Liste!C16=0," ",Liste!C16)</f>
        <v>1301</v>
      </c>
      <c r="E49" s="45" t="str">
        <f>IF(Liste!D16=0," ",Liste!D16)</f>
        <v>KADER ÇAKIR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 xml:space="preserve"> </v>
      </c>
      <c r="AF49" s="44" t="str">
        <f t="shared" si="4"/>
        <v xml:space="preserve"> </v>
      </c>
      <c r="AH49" s="14"/>
    </row>
    <row r="50" spans="2:34" ht="15" customHeight="1">
      <c r="B50" s="1"/>
      <c r="C50" s="30">
        <v>13</v>
      </c>
      <c r="D50" s="45">
        <f>IF(Liste!C17=0," ",Liste!C17)</f>
        <v>1302</v>
      </c>
      <c r="E50" s="45" t="str">
        <f>IF(Liste!D17=0," ",Liste!D17)</f>
        <v>MERVE KOCA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 xml:space="preserve"> </v>
      </c>
      <c r="AF50" s="44" t="str">
        <f t="shared" si="4"/>
        <v xml:space="preserve"> </v>
      </c>
      <c r="AH50" s="14"/>
    </row>
    <row r="51" spans="2:34" ht="15" customHeight="1">
      <c r="B51" s="1"/>
      <c r="C51" s="30">
        <v>14</v>
      </c>
      <c r="D51" s="45">
        <f>IF(Liste!C18=0," ",Liste!C18)</f>
        <v>1303</v>
      </c>
      <c r="E51" s="45" t="str">
        <f>IF(Liste!D18=0," ",Liste!D18)</f>
        <v>MERVE ŞİMŞEK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 xml:space="preserve"> </v>
      </c>
      <c r="AF51" s="44" t="str">
        <f t="shared" si="4"/>
        <v xml:space="preserve"> </v>
      </c>
      <c r="AH51" s="14"/>
    </row>
    <row r="52" spans="2:34" ht="15" customHeight="1">
      <c r="B52" s="1"/>
      <c r="C52" s="30">
        <v>15</v>
      </c>
      <c r="D52" s="45">
        <f>IF(Liste!C19=0," ",Liste!C19)</f>
        <v>1304</v>
      </c>
      <c r="E52" s="45" t="str">
        <f>IF(Liste!D19=0," ",Liste!D19)</f>
        <v>MELEK SAĞLAM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 xml:space="preserve"> </v>
      </c>
      <c r="AF52" s="44" t="str">
        <f t="shared" si="4"/>
        <v xml:space="preserve"> </v>
      </c>
      <c r="AH52" s="14"/>
    </row>
    <row r="53" spans="2:34" ht="15" customHeight="1">
      <c r="B53" s="1"/>
      <c r="C53" s="30">
        <v>16</v>
      </c>
      <c r="D53" s="45">
        <f>IF(Liste!C20=0," ",Liste!C20)</f>
        <v>1305</v>
      </c>
      <c r="E53" s="45" t="str">
        <f>IF(Liste!D20=0," ",Liste!D20)</f>
        <v>SELMA KESKİNOĞLU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 xml:space="preserve"> </v>
      </c>
      <c r="AF53" s="44" t="str">
        <f t="shared" si="4"/>
        <v xml:space="preserve"> </v>
      </c>
      <c r="AH53" s="14"/>
    </row>
    <row r="54" spans="2:34" ht="15" customHeight="1">
      <c r="B54" s="1"/>
      <c r="C54" s="30">
        <v>17</v>
      </c>
      <c r="D54" s="45">
        <f>IF(Liste!C21=0," ",Liste!C21)</f>
        <v>1306</v>
      </c>
      <c r="E54" s="45" t="str">
        <f>IF(Liste!D21=0," ",Liste!D21)</f>
        <v>ECE SİNEM SARI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 xml:space="preserve"> </v>
      </c>
      <c r="AF54" s="44" t="str">
        <f t="shared" si="4"/>
        <v xml:space="preserve"> </v>
      </c>
      <c r="AH54" s="14"/>
    </row>
    <row r="55" spans="2:34" ht="15" customHeight="1">
      <c r="B55" s="1"/>
      <c r="C55" s="30">
        <v>18</v>
      </c>
      <c r="D55" s="45">
        <f>IF(Liste!C22=0," ",Liste!C22)</f>
        <v>1307</v>
      </c>
      <c r="E55" s="45" t="str">
        <f>IF(Liste!D22=0," ",Liste!D22)</f>
        <v>ESME PEKER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 xml:space="preserve"> </v>
      </c>
      <c r="AF55" s="44" t="str">
        <f t="shared" si="4"/>
        <v xml:space="preserve"> </v>
      </c>
      <c r="AH55" s="14"/>
    </row>
    <row r="56" spans="2:34" ht="15" customHeight="1">
      <c r="B56" s="1"/>
      <c r="C56" s="30">
        <v>19</v>
      </c>
      <c r="D56" s="45">
        <f>IF(Liste!C23=0," ",Liste!C23)</f>
        <v>1308</v>
      </c>
      <c r="E56" s="45" t="str">
        <f>IF(Liste!D23=0," ",Liste!D23)</f>
        <v>GÜLŞENUR CEYLAN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 xml:space="preserve"> </v>
      </c>
      <c r="AF56" s="44" t="str">
        <f t="shared" si="4"/>
        <v xml:space="preserve"> </v>
      </c>
      <c r="AH56" s="14"/>
    </row>
    <row r="57" spans="2:34" ht="15" customHeight="1">
      <c r="B57" s="1"/>
      <c r="C57" s="30">
        <v>20</v>
      </c>
      <c r="D57" s="45">
        <f>IF(Liste!C24=0," ",Liste!C24)</f>
        <v>1309</v>
      </c>
      <c r="E57" s="45" t="str">
        <f>IF(Liste!D24=0," ",Liste!D24)</f>
        <v>DERYA TAŞDELEN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 xml:space="preserve"> </v>
      </c>
      <c r="AF57" s="44" t="str">
        <f t="shared" si="4"/>
        <v xml:space="preserve"> </v>
      </c>
      <c r="AH57" s="14"/>
    </row>
    <row r="58" spans="2:34" ht="15" customHeight="1">
      <c r="B58" s="1"/>
      <c r="C58" s="30">
        <v>21</v>
      </c>
      <c r="D58" s="45">
        <f>IF(Liste!C25=0," ",Liste!C25)</f>
        <v>1310</v>
      </c>
      <c r="E58" s="45" t="str">
        <f>IF(Liste!D25=0," ",Liste!D25)</f>
        <v>CANSEL KİBAR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 xml:space="preserve"> </v>
      </c>
      <c r="AF58" s="44" t="str">
        <f t="shared" si="4"/>
        <v xml:space="preserve"> </v>
      </c>
      <c r="AH58" s="14"/>
    </row>
    <row r="59" spans="2:34" ht="15" customHeight="1">
      <c r="B59" s="1"/>
      <c r="C59" s="30">
        <v>22</v>
      </c>
      <c r="D59" s="45">
        <f>IF(Liste!C26=0," ",Liste!C26)</f>
        <v>1312</v>
      </c>
      <c r="E59" s="45" t="str">
        <f>IF(Liste!D26=0," ",Liste!D26)</f>
        <v>ÖZNUR KOYUNOĞLU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 xml:space="preserve"> </v>
      </c>
      <c r="AF59" s="44" t="str">
        <f t="shared" si="4"/>
        <v xml:space="preserve"> </v>
      </c>
      <c r="AH59" s="14"/>
    </row>
    <row r="60" spans="2:34" ht="15" customHeight="1">
      <c r="B60" s="1"/>
      <c r="C60" s="30">
        <v>23</v>
      </c>
      <c r="D60" s="45">
        <f>IF(Liste!C27=0," ",Liste!C27)</f>
        <v>1313</v>
      </c>
      <c r="E60" s="45" t="str">
        <f>IF(Liste!D27=0," ",Liste!D27)</f>
        <v>SEVDANUR GENÇAY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 xml:space="preserve"> </v>
      </c>
      <c r="AF60" s="44" t="str">
        <f t="shared" si="4"/>
        <v xml:space="preserve"> </v>
      </c>
      <c r="AH60" s="14"/>
    </row>
    <row r="61" spans="2:34" ht="15" customHeight="1">
      <c r="B61" s="1"/>
      <c r="C61" s="30">
        <v>24</v>
      </c>
      <c r="D61" s="45">
        <f>IF(Liste!C28=0," ",Liste!C28)</f>
        <v>1314</v>
      </c>
      <c r="E61" s="45" t="str">
        <f>IF(Liste!D28=0," ",Liste!D28)</f>
        <v>SİNEM ÇAKIR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 xml:space="preserve"> </v>
      </c>
      <c r="AF61" s="44" t="str">
        <f t="shared" si="4"/>
        <v xml:space="preserve"> </v>
      </c>
      <c r="AH61" s="14"/>
    </row>
    <row r="62" spans="2:34" ht="15" customHeight="1">
      <c r="B62" s="1"/>
      <c r="C62" s="30">
        <v>25</v>
      </c>
      <c r="D62" s="45">
        <f>IF(Liste!C29=0," ",Liste!C29)</f>
        <v>1316</v>
      </c>
      <c r="E62" s="45" t="str">
        <f>IF(Liste!D29=0," ",Liste!D29)</f>
        <v>ELİF AYTÜRK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 xml:space="preserve"> </v>
      </c>
      <c r="AF62" s="44" t="str">
        <f t="shared" si="4"/>
        <v xml:space="preserve"> </v>
      </c>
      <c r="AH62" s="14"/>
    </row>
    <row r="63" spans="2:34" ht="15" customHeight="1">
      <c r="B63" s="1"/>
      <c r="C63" s="30">
        <v>26</v>
      </c>
      <c r="D63" s="45">
        <f>IF(Liste!C30=0," ",Liste!C30)</f>
        <v>1317</v>
      </c>
      <c r="E63" s="45" t="str">
        <f>IF(Liste!D30=0," ",Liste!D30)</f>
        <v>FATMA SAĞLAM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 xml:space="preserve"> </v>
      </c>
      <c r="AF63" s="44" t="str">
        <f t="shared" si="4"/>
        <v xml:space="preserve"> </v>
      </c>
      <c r="AH63" s="14"/>
    </row>
    <row r="64" spans="2:34" ht="15" customHeight="1">
      <c r="B64" s="1"/>
      <c r="C64" s="30">
        <v>27</v>
      </c>
      <c r="D64" s="45">
        <f>IF(Liste!C31=0," ",Liste!C31)</f>
        <v>1320</v>
      </c>
      <c r="E64" s="45" t="str">
        <f>IF(Liste!D31=0," ",Liste!D31)</f>
        <v>SEVDANUR BAYSAL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 xml:space="preserve"> </v>
      </c>
      <c r="AF64" s="44" t="str">
        <f t="shared" si="4"/>
        <v xml:space="preserve"> 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44" t="str">
        <f t="shared" si="4"/>
        <v xml:space="preserve"> </v>
      </c>
    </row>
    <row r="73" spans="2:33" ht="24.95" customHeight="1" thickBot="1">
      <c r="B73" s="1"/>
      <c r="C73" s="107" t="s">
        <v>7</v>
      </c>
      <c r="D73" s="108"/>
      <c r="E73" s="108"/>
      <c r="F73" s="55" t="e">
        <f>IF(F9=0," ",((SUM(F38:F72)/COUNT(F38:F72))*100)/F9)</f>
        <v>#DIV/0!</v>
      </c>
      <c r="G73" s="55" t="e">
        <f>IF(F10=0," ",((SUM(G38:G72)/COUNT(G38:G72))*100)/F10)</f>
        <v>#DIV/0!</v>
      </c>
      <c r="H73" s="55" t="e">
        <f>IF(F11=0," ",((SUM(H38:H72)/COUNT(H38:H72))*100)/F11)</f>
        <v>#DIV/0!</v>
      </c>
      <c r="I73" s="55" t="e">
        <f>IF(F12=0," ",((SUM(I38:I72)/COUNT(I38:I72))*100)/F12)</f>
        <v>#DIV/0!</v>
      </c>
      <c r="J73" s="55" t="e">
        <f>IF(F13=0," ",((SUM(J38:J72)/COUNT(J38:J72))*100)/F13)</f>
        <v>#DIV/0!</v>
      </c>
      <c r="K73" s="55" t="e">
        <f>IF(F14=0," ",((SUM(K38:K72)/COUNT(K38:K72))*100)/F14)</f>
        <v>#DIV/0!</v>
      </c>
      <c r="L73" s="55" t="e">
        <f>IF(F15=0," ",((SUM(L38:L72)/COUNT(L38:L72))*100)/F15)</f>
        <v>#DIV/0!</v>
      </c>
      <c r="M73" s="55" t="e">
        <f>IF(F16=0," ",((SUM(M38:M72)/COUNT(M38:M72))*100)/F16)</f>
        <v>#DIV/0!</v>
      </c>
      <c r="N73" s="55" t="e">
        <f>IF(F17=0," ",((SUM(N38:N72)/COUNT(N38:N72))*100)/F17)</f>
        <v>#DIV/0!</v>
      </c>
      <c r="O73" s="55" t="e">
        <f>IF(F18=0," ",((SUM(O38:O72)/COUNT(O38:O72))*100)/F18)</f>
        <v>#DIV/0!</v>
      </c>
      <c r="P73" s="55" t="e">
        <f>IF(F19=0," ",((SUM(P38:P72)/COUNT(P38:P72))*100)/F19)</f>
        <v>#DIV/0!</v>
      </c>
      <c r="Q73" s="55" t="e">
        <f>IF(F20=0," ",((SUM(Q38:Q72)/COUNT(Q38:Q72))*100)/F20)</f>
        <v>#DIV/0!</v>
      </c>
      <c r="R73" s="55" t="e">
        <f>IF(F21=0," ",((SUM(R38:R72)/COUNT(R38:R72))*100)/F21)</f>
        <v>#DIV/0!</v>
      </c>
      <c r="S73" s="55" t="e">
        <f>IF(F22=0," ",((SUM(S38:S72)/COUNT(S38:S72))*100)/F22)</f>
        <v>#DIV/0!</v>
      </c>
      <c r="T73" s="55" t="e">
        <f>IF(F23=0," ",((SUM(T38:T72)/COUNT(T38:T72))*100)/F23)</f>
        <v>#DIV/0!</v>
      </c>
      <c r="U73" s="55" t="e">
        <f>IF(F24=0," ",((SUM(U38:U72)/COUNT(U38:U72))*100)/F24)</f>
        <v>#DIV/0!</v>
      </c>
      <c r="V73" s="55" t="e">
        <f>IF(F25=0," ",((SUM(V38:V72)/COUNT(V38:V72))*100)/F25)</f>
        <v>#DIV/0!</v>
      </c>
      <c r="W73" s="55" t="e">
        <f>IF(F26=0," ",((SUM(W38:W72)/COUNT(W38:W72))*100)/F26)</f>
        <v>#DIV/0!</v>
      </c>
      <c r="X73" s="55" t="e">
        <f>IF(F27=0," ",((SUM(X38:X72)/COUNT(X38:X72))*100)/F27)</f>
        <v>#DIV/0!</v>
      </c>
      <c r="Y73" s="55" t="e">
        <f>IF(F28=0," ",((SUM(Y38:Y72)/COUNT(Y38:Y72))*100)/F28)</f>
        <v>#DIV/0!</v>
      </c>
      <c r="Z73" s="55" t="e">
        <f>IF(F29=0," ",((SUM(Z38:Z72)/COUNT(Z38:Z72))*100)/F29)</f>
        <v>#DIV/0!</v>
      </c>
      <c r="AA73" s="55" t="e">
        <f>IF(F30=0," ",((SUM(AA38:AA72)/COUNT(AA38:AA72))*100)/F30)</f>
        <v>#DIV/0!</v>
      </c>
      <c r="AB73" s="55" t="e">
        <f>IF(F31=0," ",((SUM(AB38:AB72)/COUNT(AB38:AB72))*100)/F31)</f>
        <v>#DIV/0!</v>
      </c>
      <c r="AC73" s="55" t="e">
        <f>IF(F32=0," ",((SUM(AC38:AC72)/COUNT(AC38:AC72))*100)/F32)</f>
        <v>#DIV/0!</v>
      </c>
      <c r="AD73" s="55" t="e">
        <f>IF(F33=0," ",((SUM(AD38:AD72)/COUNT(AD38:AD72))*100)/F33)</f>
        <v>#DIV/0!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23">
        <f ca="1">TODAY()</f>
        <v>42093</v>
      </c>
      <c r="AC76" s="123"/>
      <c r="AD76" s="123"/>
      <c r="AE76" s="123"/>
      <c r="AF76" s="123"/>
      <c r="AG76" s="40"/>
    </row>
    <row r="77" spans="2:33">
      <c r="Y77" s="42"/>
      <c r="Z77" s="42"/>
      <c r="AA77" s="42"/>
      <c r="AB77" s="147" t="s">
        <v>96</v>
      </c>
      <c r="AC77" s="147"/>
      <c r="AD77" s="147"/>
      <c r="AE77" s="147"/>
      <c r="AF77" s="147"/>
      <c r="AG77" s="42"/>
    </row>
    <row r="78" spans="2:33">
      <c r="Y78" s="41"/>
      <c r="Z78" s="41"/>
      <c r="AA78" s="41"/>
      <c r="AB78" s="142" t="s">
        <v>76</v>
      </c>
      <c r="AC78" s="142"/>
      <c r="AD78" s="142"/>
      <c r="AE78" s="142"/>
      <c r="AF78" s="142"/>
      <c r="AG78" s="41"/>
    </row>
  </sheetData>
  <sheetProtection sheet="1" objects="1" scenario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</mergeCells>
  <conditionalFormatting sqref="F73:O73">
    <cfRule type="cellIs" dxfId="7" priority="4" stopIfTrue="1" operator="lessThan">
      <formula>50</formula>
    </cfRule>
  </conditionalFormatting>
  <conditionalFormatting sqref="F73:AD73">
    <cfRule type="cellIs" dxfId="6" priority="2" stopIfTrue="1" operator="lessThan">
      <formula>50</formula>
    </cfRule>
    <cfRule type="cellIs" dxfId="5" priority="3" stopIfTrue="1" operator="lessThan">
      <formula>50</formula>
    </cfRule>
  </conditionalFormatting>
  <conditionalFormatting sqref="AF38:AF72">
    <cfRule type="cellIs" dxfId="4" priority="1" operator="equal">
      <formula>"GEÇMEZ"</formula>
    </cfRule>
  </conditionalFormatting>
  <printOptions horizontalCentered="1" verticalCentered="1"/>
  <pageMargins left="0" right="0" top="0" bottom="0" header="0" footer="0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J78"/>
  <sheetViews>
    <sheetView tabSelected="1" workbookViewId="0">
      <selection activeCell="AF55" sqref="AF55"/>
    </sheetView>
  </sheetViews>
  <sheetFormatPr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83" t="s">
        <v>21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7"/>
      <c r="AH2" s="81"/>
      <c r="AI2" s="81"/>
      <c r="AJ2" s="81"/>
    </row>
    <row r="3" spans="2:36" ht="15" customHeight="1">
      <c r="B3" s="23"/>
      <c r="C3" s="90" t="s">
        <v>12</v>
      </c>
      <c r="D3" s="91"/>
      <c r="E3" s="98" t="str">
        <f>Liste!G4&amp;Liste!H4</f>
        <v>:Hassa Anadolu Lisesi</v>
      </c>
      <c r="F3" s="98"/>
      <c r="G3" s="89" t="s">
        <v>15</v>
      </c>
      <c r="H3" s="89"/>
      <c r="I3" s="89"/>
      <c r="J3" s="89"/>
      <c r="K3" s="98" t="str">
        <f>Liste!G6&amp;" "&amp;Liste!H6</f>
        <v>: 9-A</v>
      </c>
      <c r="L3" s="98"/>
      <c r="M3" s="98"/>
      <c r="N3" s="98"/>
      <c r="O3" s="98"/>
      <c r="P3" s="116"/>
      <c r="Q3" s="24"/>
      <c r="R3" s="92" t="s">
        <v>11</v>
      </c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  <c r="AG3" s="7"/>
      <c r="AH3" s="82"/>
      <c r="AI3" s="81"/>
      <c r="AJ3" s="81"/>
    </row>
    <row r="4" spans="2:36" ht="15" customHeight="1" thickBot="1">
      <c r="B4" s="23"/>
      <c r="C4" s="113" t="s">
        <v>13</v>
      </c>
      <c r="D4" s="114"/>
      <c r="E4" s="115" t="str">
        <f>Liste!G5&amp;Liste!H5</f>
        <v>:2013-2014</v>
      </c>
      <c r="F4" s="115"/>
      <c r="G4" s="84" t="s">
        <v>69</v>
      </c>
      <c r="H4" s="84"/>
      <c r="I4" s="84"/>
      <c r="J4" s="84"/>
      <c r="K4" s="115" t="s">
        <v>75</v>
      </c>
      <c r="L4" s="115"/>
      <c r="M4" s="115"/>
      <c r="N4" s="115"/>
      <c r="O4" s="115"/>
      <c r="P4" s="117"/>
      <c r="Q4" s="3"/>
      <c r="R4" s="95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</row>
    <row r="5" spans="2:36" ht="15" customHeight="1">
      <c r="B5" s="23"/>
      <c r="C5" s="113" t="s">
        <v>14</v>
      </c>
      <c r="D5" s="114"/>
      <c r="E5" s="115" t="s">
        <v>30</v>
      </c>
      <c r="F5" s="115"/>
      <c r="G5" s="84" t="s">
        <v>60</v>
      </c>
      <c r="H5" s="84"/>
      <c r="I5" s="84"/>
      <c r="J5" s="84"/>
      <c r="K5" s="115" t="str">
        <f>Liste!G8&amp;" "&amp;Liste!H7</f>
        <v>: Türk Edebiyatı</v>
      </c>
      <c r="L5" s="115"/>
      <c r="M5" s="115"/>
      <c r="N5" s="115"/>
      <c r="O5" s="115"/>
      <c r="P5" s="117"/>
      <c r="Q5" s="24"/>
      <c r="R5" s="111" t="s">
        <v>18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99">
        <f>O16</f>
        <v>0.44444444444444442</v>
      </c>
      <c r="AE5" s="99"/>
      <c r="AF5" s="50" t="s">
        <v>19</v>
      </c>
      <c r="AH5" s="74" t="s">
        <v>68</v>
      </c>
      <c r="AI5" s="74"/>
      <c r="AJ5" s="74"/>
    </row>
    <row r="6" spans="2:36" ht="15" customHeight="1" thickBot="1">
      <c r="B6" s="23"/>
      <c r="C6" s="86" t="s">
        <v>61</v>
      </c>
      <c r="D6" s="87"/>
      <c r="E6" s="121" t="str">
        <f>Liste!G7&amp;Liste!H8</f>
        <v>:Muzaffer ÜLGER</v>
      </c>
      <c r="F6" s="121"/>
      <c r="G6" s="88"/>
      <c r="H6" s="88"/>
      <c r="I6" s="88"/>
      <c r="J6" s="88"/>
      <c r="K6" s="121"/>
      <c r="L6" s="121"/>
      <c r="M6" s="121"/>
      <c r="N6" s="121"/>
      <c r="O6" s="121"/>
      <c r="P6" s="122"/>
      <c r="Q6" s="24"/>
      <c r="R6" s="118" t="s">
        <v>78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H6" s="74"/>
      <c r="AI6" s="74"/>
      <c r="AJ6" s="74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5" t="str">
        <f>CONCATENATE(AJ9,AJ10,AJ11,AJ12,AJ13,AJ14,AJ15,AJ16,AJ17,AJ18,AJ19,AJ20,AJ21,AJ23,AJ24,AJ25,AJ26,AJ27,AJ28,AJ29,AJ30,AJ31,AJ32,AJ33)</f>
        <v xml:space="preserve">    * Temel Orantı    * Dikdörtgenler Prizması    * Kare Prizma Hacim    * Dikdörtgenler Prz. Hacim    * Öklid Bağıntısı    * Pisagor Bağıntısı    * Cisim Köşegeni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7"/>
      <c r="AH7" s="74"/>
      <c r="AI7" s="74"/>
      <c r="AJ7" s="74"/>
    </row>
    <row r="8" spans="2:36" ht="21" customHeight="1">
      <c r="B8" s="1"/>
      <c r="C8" s="128" t="s">
        <v>20</v>
      </c>
      <c r="D8" s="129"/>
      <c r="E8" s="129"/>
      <c r="F8" s="27" t="s">
        <v>16</v>
      </c>
      <c r="G8" s="3"/>
      <c r="H8" s="139" t="s">
        <v>9</v>
      </c>
      <c r="I8" s="140"/>
      <c r="J8" s="140"/>
      <c r="K8" s="140"/>
      <c r="L8" s="140"/>
      <c r="M8" s="140"/>
      <c r="N8" s="140"/>
      <c r="O8" s="140"/>
      <c r="P8" s="141"/>
      <c r="Q8" s="2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7"/>
    </row>
    <row r="9" spans="2:36" ht="20.100000000000001" customHeight="1">
      <c r="B9" s="1"/>
      <c r="C9" s="37">
        <v>1</v>
      </c>
      <c r="D9" s="85" t="s">
        <v>88</v>
      </c>
      <c r="E9" s="85" t="s">
        <v>22</v>
      </c>
      <c r="F9" s="38">
        <v>10</v>
      </c>
      <c r="G9" s="3"/>
      <c r="H9" s="100" t="s">
        <v>70</v>
      </c>
      <c r="I9" s="101"/>
      <c r="J9" s="101"/>
      <c r="K9" s="101"/>
      <c r="L9" s="101"/>
      <c r="M9" s="101"/>
      <c r="N9" s="101"/>
      <c r="O9" s="102">
        <f>COUNTIF(AF38:AF72,"GEÇMEZ")</f>
        <v>15</v>
      </c>
      <c r="P9" s="103"/>
      <c r="Q9" s="2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  <c r="AH9" s="12" t="str">
        <f t="shared" ref="AH9:AH33" si="0">IF(D9=0,"",D9)</f>
        <v>Tarih ve Edebiyat</v>
      </c>
      <c r="AI9" s="13">
        <f>F73</f>
        <v>80.740740740740733</v>
      </c>
      <c r="AJ9" s="11" t="str">
        <f>IF(AI9&lt;50,"    * "&amp;AH9,"")</f>
        <v/>
      </c>
    </row>
    <row r="10" spans="2:36" ht="20.100000000000001" customHeight="1">
      <c r="B10" s="1"/>
      <c r="C10" s="37">
        <v>2</v>
      </c>
      <c r="D10" s="85" t="s">
        <v>23</v>
      </c>
      <c r="E10" s="85" t="s">
        <v>23</v>
      </c>
      <c r="F10" s="38">
        <v>10</v>
      </c>
      <c r="G10" s="3"/>
      <c r="H10" s="100" t="s">
        <v>71</v>
      </c>
      <c r="I10" s="101"/>
      <c r="J10" s="101"/>
      <c r="K10" s="101"/>
      <c r="L10" s="101"/>
      <c r="M10" s="101"/>
      <c r="N10" s="101"/>
      <c r="O10" s="102">
        <f>COUNTIF(AF38:AF72,"GEÇER")</f>
        <v>2</v>
      </c>
      <c r="P10" s="103"/>
      <c r="Q10" s="2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7"/>
      <c r="AH10" s="12" t="str">
        <f t="shared" si="0"/>
        <v>Temel Orantı</v>
      </c>
      <c r="AI10" s="13">
        <f>G73</f>
        <v>41.481481481481481</v>
      </c>
      <c r="AJ10" s="11" t="str">
        <f t="shared" ref="AJ10:AJ27" si="1">IF(AI10&lt;50,"    * "&amp;AH10,"")</f>
        <v xml:space="preserve">    * Temel Orantı</v>
      </c>
    </row>
    <row r="11" spans="2:36" ht="20.100000000000001" customHeight="1">
      <c r="B11" s="1"/>
      <c r="C11" s="37">
        <v>3</v>
      </c>
      <c r="D11" s="85" t="s">
        <v>22</v>
      </c>
      <c r="E11" s="85" t="s">
        <v>22</v>
      </c>
      <c r="F11" s="38">
        <v>10</v>
      </c>
      <c r="G11" s="3"/>
      <c r="H11" s="100" t="s">
        <v>72</v>
      </c>
      <c r="I11" s="101"/>
      <c r="J11" s="101"/>
      <c r="K11" s="101"/>
      <c r="L11" s="101"/>
      <c r="M11" s="101"/>
      <c r="N11" s="101"/>
      <c r="O11" s="102">
        <f>COUNTIF(AF38:AF72,"ORTA")</f>
        <v>5</v>
      </c>
      <c r="P11" s="103"/>
      <c r="Q11" s="25"/>
      <c r="R11" s="78" t="s">
        <v>29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H11" s="12" t="str">
        <f t="shared" si="0"/>
        <v>Dikdörtgenler Prizması</v>
      </c>
      <c r="AI11" s="13">
        <f>H73</f>
        <v>41.481481481481481</v>
      </c>
      <c r="AJ11" s="11" t="str">
        <f t="shared" si="1"/>
        <v xml:space="preserve">    * Dikdörtgenler Prizması</v>
      </c>
    </row>
    <row r="12" spans="2:36" ht="20.100000000000001" customHeight="1">
      <c r="B12" s="1"/>
      <c r="C12" s="37">
        <v>4</v>
      </c>
      <c r="D12" s="85" t="s">
        <v>24</v>
      </c>
      <c r="E12" s="85" t="s">
        <v>24</v>
      </c>
      <c r="F12" s="38">
        <v>10</v>
      </c>
      <c r="G12" s="3"/>
      <c r="H12" s="100" t="s">
        <v>73</v>
      </c>
      <c r="I12" s="101"/>
      <c r="J12" s="101"/>
      <c r="K12" s="101"/>
      <c r="L12" s="101"/>
      <c r="M12" s="101"/>
      <c r="N12" s="101"/>
      <c r="O12" s="102">
        <f>COUNTIF(AF38:AF72,"İYİ")</f>
        <v>1</v>
      </c>
      <c r="P12" s="103"/>
      <c r="Q12" s="25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H12" s="12" t="str">
        <f t="shared" si="0"/>
        <v>Dikdörtgenler Prz. Hacim</v>
      </c>
      <c r="AI12" s="13">
        <f>I73</f>
        <v>62.222222222222229</v>
      </c>
      <c r="AJ12" s="11" t="str">
        <f t="shared" si="1"/>
        <v/>
      </c>
    </row>
    <row r="13" spans="2:36" ht="20.100000000000001" customHeight="1">
      <c r="B13" s="1"/>
      <c r="C13" s="37">
        <v>5</v>
      </c>
      <c r="D13" s="85" t="s">
        <v>25</v>
      </c>
      <c r="E13" s="85" t="s">
        <v>25</v>
      </c>
      <c r="F13" s="38">
        <v>10</v>
      </c>
      <c r="G13" s="3"/>
      <c r="H13" s="100" t="s">
        <v>74</v>
      </c>
      <c r="I13" s="101"/>
      <c r="J13" s="101"/>
      <c r="K13" s="101"/>
      <c r="L13" s="101"/>
      <c r="M13" s="101"/>
      <c r="N13" s="101"/>
      <c r="O13" s="102">
        <f>COUNTIF(AF38:AF72,"PEKİYİ")</f>
        <v>4</v>
      </c>
      <c r="P13" s="103"/>
      <c r="Q13" s="25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H13" s="12" t="str">
        <f t="shared" si="0"/>
        <v>Kare Prizma Hacim</v>
      </c>
      <c r="AI13" s="13">
        <f>J73</f>
        <v>41.111111111111107</v>
      </c>
      <c r="AJ13" s="11" t="str">
        <f t="shared" si="1"/>
        <v xml:space="preserve">    * Kare Prizma Hacim</v>
      </c>
    </row>
    <row r="14" spans="2:36" ht="20.100000000000001" customHeight="1">
      <c r="B14" s="1"/>
      <c r="C14" s="37">
        <v>6</v>
      </c>
      <c r="D14" s="85" t="s">
        <v>24</v>
      </c>
      <c r="E14" s="85" t="s">
        <v>24</v>
      </c>
      <c r="F14" s="38">
        <v>10</v>
      </c>
      <c r="G14" s="3"/>
      <c r="H14" s="104"/>
      <c r="I14" s="105"/>
      <c r="J14" s="105"/>
      <c r="K14" s="105"/>
      <c r="L14" s="105"/>
      <c r="M14" s="105"/>
      <c r="N14" s="105"/>
      <c r="O14" s="105"/>
      <c r="P14" s="106"/>
      <c r="Q14" s="25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  <c r="AH14" s="12" t="str">
        <f t="shared" si="0"/>
        <v>Dikdörtgenler Prz. Hacim</v>
      </c>
      <c r="AI14" s="13">
        <f>K73</f>
        <v>36.666666666666664</v>
      </c>
      <c r="AJ14" s="11" t="str">
        <f t="shared" si="1"/>
        <v xml:space="preserve">    * Dikdörtgenler Prz. Hacim</v>
      </c>
    </row>
    <row r="15" spans="2:36" ht="17.25" customHeight="1">
      <c r="B15" s="1"/>
      <c r="C15" s="37">
        <v>7</v>
      </c>
      <c r="D15" s="85" t="s">
        <v>26</v>
      </c>
      <c r="E15" s="85" t="s">
        <v>26</v>
      </c>
      <c r="F15" s="38">
        <v>10</v>
      </c>
      <c r="G15" s="3"/>
      <c r="H15" s="100" t="s">
        <v>10</v>
      </c>
      <c r="I15" s="101"/>
      <c r="J15" s="101"/>
      <c r="K15" s="101"/>
      <c r="L15" s="101"/>
      <c r="M15" s="101"/>
      <c r="N15" s="101"/>
      <c r="O15" s="130">
        <f>IF(COUNT(AE38:AE72)=0," ",SUM(AE38:AE72)/COUNT(AE38:AE72))</f>
        <v>49.296296296296298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43" t="str">
        <f>Liste!H8</f>
        <v>Muzaffer ÜLGER</v>
      </c>
      <c r="AD15" s="143"/>
      <c r="AE15" s="143"/>
      <c r="AF15" s="144"/>
      <c r="AH15" s="12" t="str">
        <f t="shared" si="0"/>
        <v>Öklid Bağıntısı</v>
      </c>
      <c r="AI15" s="13">
        <f>L73</f>
        <v>37.407407407407405</v>
      </c>
      <c r="AJ15" s="11" t="str">
        <f t="shared" si="1"/>
        <v xml:space="preserve">    * Öklid Bağıntısı</v>
      </c>
    </row>
    <row r="16" spans="2:36" ht="20.100000000000001" customHeight="1" thickBot="1">
      <c r="B16" s="1"/>
      <c r="C16" s="37">
        <v>8</v>
      </c>
      <c r="D16" s="85" t="s">
        <v>27</v>
      </c>
      <c r="E16" s="85" t="s">
        <v>27</v>
      </c>
      <c r="F16" s="38">
        <v>10</v>
      </c>
      <c r="G16" s="3"/>
      <c r="H16" s="137" t="s">
        <v>77</v>
      </c>
      <c r="I16" s="138"/>
      <c r="J16" s="138"/>
      <c r="K16" s="138"/>
      <c r="L16" s="138"/>
      <c r="M16" s="138"/>
      <c r="N16" s="138"/>
      <c r="O16" s="132">
        <f>SUM(O10:O13)/SUM(O9:O14)</f>
        <v>0.44444444444444442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45" t="str">
        <f>Liste!H9</f>
        <v>Türk Edebiyatı</v>
      </c>
      <c r="AD16" s="145"/>
      <c r="AE16" s="145"/>
      <c r="AF16" s="146"/>
      <c r="AH16" s="12" t="str">
        <f t="shared" si="0"/>
        <v>Pisagor Bağıntısı</v>
      </c>
      <c r="AI16" s="13">
        <f>M73</f>
        <v>40.740740740740748</v>
      </c>
      <c r="AJ16" s="11" t="str">
        <f t="shared" si="1"/>
        <v xml:space="preserve">    * Pisagor Bağıntısı</v>
      </c>
    </row>
    <row r="17" spans="2:36" ht="20.100000000000001" customHeight="1" thickBot="1">
      <c r="B17" s="1"/>
      <c r="C17" s="37">
        <v>9</v>
      </c>
      <c r="D17" s="85" t="s">
        <v>28</v>
      </c>
      <c r="E17" s="85" t="s">
        <v>28</v>
      </c>
      <c r="F17" s="38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>Cisim Köşegeni</v>
      </c>
      <c r="AI17" s="13">
        <f>N73</f>
        <v>42.222222222222221</v>
      </c>
      <c r="AJ17" s="11" t="str">
        <f t="shared" si="1"/>
        <v xml:space="preserve">    * Cisim Köşegeni</v>
      </c>
    </row>
    <row r="18" spans="2:36" ht="20.100000000000001" customHeight="1">
      <c r="B18" s="1"/>
      <c r="C18" s="37">
        <v>10</v>
      </c>
      <c r="D18" s="85" t="s">
        <v>28</v>
      </c>
      <c r="E18" s="85" t="s">
        <v>28</v>
      </c>
      <c r="F18" s="38">
        <v>10</v>
      </c>
      <c r="G18" s="24"/>
      <c r="H18" s="148" t="s">
        <v>17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H18" s="12" t="str">
        <f t="shared" si="0"/>
        <v>Cisim Köşegeni</v>
      </c>
      <c r="AI18" s="13">
        <f>O73</f>
        <v>68.888888888888886</v>
      </c>
      <c r="AJ18" s="11" t="str">
        <f t="shared" si="1"/>
        <v/>
      </c>
    </row>
    <row r="19" spans="2:36" ht="20.100000000000001" customHeight="1">
      <c r="B19" s="1"/>
      <c r="C19" s="37">
        <v>11</v>
      </c>
      <c r="D19" s="85"/>
      <c r="E19" s="85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85"/>
      <c r="E20" s="85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85"/>
      <c r="E21" s="85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85"/>
      <c r="E22" s="85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85"/>
      <c r="E23" s="85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85"/>
      <c r="E24" s="85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85"/>
      <c r="E25" s="85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85"/>
      <c r="E26" s="85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85"/>
      <c r="E27" s="85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85"/>
      <c r="E28" s="85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85"/>
      <c r="E29" s="85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85"/>
      <c r="E30" s="85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85"/>
      <c r="E31" s="85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85"/>
      <c r="E32" s="85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85"/>
      <c r="E33" s="85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34" t="s">
        <v>8</v>
      </c>
      <c r="D34" s="135"/>
      <c r="E34" s="136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09" t="s">
        <v>0</v>
      </c>
      <c r="D36" s="110"/>
      <c r="E36" s="110"/>
      <c r="F36" s="110" t="s">
        <v>1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24" t="s">
        <v>6</v>
      </c>
      <c r="AF36" s="126" t="s">
        <v>2</v>
      </c>
      <c r="AH36" s="12"/>
      <c r="AI36" s="13"/>
    </row>
    <row r="37" spans="2:36" ht="24.9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1287</v>
      </c>
      <c r="E38" s="45" t="str">
        <f>IF(Liste!D5=0," ",Liste!D5)</f>
        <v>EDANUR BİLGİN</v>
      </c>
      <c r="F38" s="20">
        <v>10</v>
      </c>
      <c r="G38" s="20">
        <v>10</v>
      </c>
      <c r="H38" s="20">
        <v>10</v>
      </c>
      <c r="I38" s="20">
        <v>10</v>
      </c>
      <c r="J38" s="20">
        <v>10</v>
      </c>
      <c r="K38" s="20">
        <v>0</v>
      </c>
      <c r="L38" s="20">
        <v>10</v>
      </c>
      <c r="M38" s="20">
        <v>10</v>
      </c>
      <c r="N38" s="20">
        <v>10</v>
      </c>
      <c r="O38" s="20">
        <v>8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>
        <f t="shared" ref="AE38:AE72" si="3">IF(COUNTBLANK(F38:AD38)=COLUMNS(F38:AD38)," ",IF(SUM(F38:AD38)=0,0,SUM(F38:AD38)))</f>
        <v>88</v>
      </c>
      <c r="AF38" s="44" t="str">
        <f>IF(AE38=" "," ",IF(AE38&gt;=85,"PEKİYİ",IF(AE38&gt;=70,"İYİ",IF(AE38&gt;=55,"ORTA",IF(AE38&gt;=45,"GEÇER",IF(AE38&lt;45,"GEÇMEZ",0))))))</f>
        <v>PEKİYİ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1288</v>
      </c>
      <c r="E39" s="45" t="str">
        <f>IF(Liste!D6=0," ",Liste!D6)</f>
        <v>HAMİDE AKKUŞ</v>
      </c>
      <c r="F39" s="20">
        <v>10</v>
      </c>
      <c r="G39" s="20">
        <v>3</v>
      </c>
      <c r="H39" s="20">
        <v>3</v>
      </c>
      <c r="I39" s="20">
        <v>3</v>
      </c>
      <c r="J39" s="20">
        <v>3</v>
      </c>
      <c r="K39" s="20">
        <v>3</v>
      </c>
      <c r="L39" s="20">
        <v>3</v>
      </c>
      <c r="M39" s="20">
        <v>4</v>
      </c>
      <c r="N39" s="20">
        <v>3</v>
      </c>
      <c r="O39" s="20">
        <v>10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>
        <f t="shared" si="3"/>
        <v>45</v>
      </c>
      <c r="AF39" s="44" t="str">
        <f>IF(AE39=" "," ",IF(AE39&gt;=85,"PEKİYİ",IF(AE39&gt;=70,"İYİ",IF(AE39&gt;=55,"ORTA",IF(AE39&gt;=45,"GEÇER",IF(AE39&lt;45,"GEÇMEZ",0))))))</f>
        <v>GEÇER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1290</v>
      </c>
      <c r="E40" s="45" t="str">
        <f>IF(Liste!D7=0," ",Liste!D7)</f>
        <v>ALEYNA GÜNEŞ</v>
      </c>
      <c r="F40" s="20">
        <v>10</v>
      </c>
      <c r="G40" s="20">
        <v>3</v>
      </c>
      <c r="H40" s="20">
        <v>3</v>
      </c>
      <c r="I40" s="20">
        <v>0</v>
      </c>
      <c r="J40" s="20">
        <v>0</v>
      </c>
      <c r="K40" s="20">
        <v>0</v>
      </c>
      <c r="L40" s="20">
        <v>3</v>
      </c>
      <c r="M40" s="20">
        <v>0</v>
      </c>
      <c r="N40" s="20">
        <v>3</v>
      </c>
      <c r="O40" s="20">
        <v>10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>
        <f t="shared" si="3"/>
        <v>32</v>
      </c>
      <c r="AF40" s="44" t="str">
        <f t="shared" ref="AF40:AF72" si="4">IF(AE40=" "," ",IF(AE40&gt;=85,"PEKİYİ",IF(AE40&gt;=70,"İYİ",IF(AE40&gt;=55,"ORTA",IF(AE40&gt;=45,"GEÇER",IF(AE40&lt;45,"GEÇMEZ",0))))))</f>
        <v>GEÇMEZ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1291</v>
      </c>
      <c r="E41" s="45" t="str">
        <f>IF(Liste!D8=0," ",Liste!D8)</f>
        <v>İLKNUR KESKİN</v>
      </c>
      <c r="F41" s="20">
        <v>10</v>
      </c>
      <c r="G41" s="20">
        <v>3</v>
      </c>
      <c r="H41" s="20">
        <v>3</v>
      </c>
      <c r="I41" s="20">
        <v>3</v>
      </c>
      <c r="J41" s="20">
        <v>3</v>
      </c>
      <c r="K41" s="20">
        <v>3</v>
      </c>
      <c r="L41" s="20">
        <v>3</v>
      </c>
      <c r="M41" s="20">
        <v>3</v>
      </c>
      <c r="N41" s="20">
        <v>3</v>
      </c>
      <c r="O41" s="20">
        <v>10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>
        <f t="shared" si="3"/>
        <v>44</v>
      </c>
      <c r="AF41" s="44" t="str">
        <f t="shared" si="4"/>
        <v>GEÇMEZ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1292</v>
      </c>
      <c r="E42" s="45" t="str">
        <f>IF(Liste!D9=0," ",Liste!D9)</f>
        <v>GÜLSÜM UYSAL</v>
      </c>
      <c r="F42" s="20">
        <v>10</v>
      </c>
      <c r="G42" s="20">
        <v>3</v>
      </c>
      <c r="H42" s="20">
        <v>3</v>
      </c>
      <c r="I42" s="20">
        <v>3</v>
      </c>
      <c r="J42" s="20">
        <v>3</v>
      </c>
      <c r="K42" s="20">
        <v>3</v>
      </c>
      <c r="L42" s="20">
        <v>0</v>
      </c>
      <c r="M42" s="20">
        <v>3</v>
      </c>
      <c r="N42" s="20">
        <v>3</v>
      </c>
      <c r="O42" s="20">
        <v>10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>
        <f t="shared" si="3"/>
        <v>41</v>
      </c>
      <c r="AF42" s="44" t="str">
        <f t="shared" si="4"/>
        <v>GEÇMEZ</v>
      </c>
      <c r="AH42" s="14"/>
    </row>
    <row r="43" spans="2:36" ht="15" customHeight="1">
      <c r="B43" s="1"/>
      <c r="C43" s="30">
        <v>6</v>
      </c>
      <c r="D43" s="45">
        <f>IF(Liste!C10=0," ",Liste!C10)</f>
        <v>1294</v>
      </c>
      <c r="E43" s="45" t="str">
        <f>IF(Liste!D10=0," ",Liste!D10)</f>
        <v>ZÜHRE BEKLİ</v>
      </c>
      <c r="F43" s="20">
        <v>10</v>
      </c>
      <c r="G43" s="20">
        <v>2</v>
      </c>
      <c r="H43" s="20">
        <v>2</v>
      </c>
      <c r="I43" s="20">
        <v>2</v>
      </c>
      <c r="J43" s="20">
        <v>2</v>
      </c>
      <c r="K43" s="20">
        <v>2</v>
      </c>
      <c r="L43" s="20">
        <v>0</v>
      </c>
      <c r="M43" s="20">
        <v>2</v>
      </c>
      <c r="N43" s="20">
        <v>2</v>
      </c>
      <c r="O43" s="20">
        <v>10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>
        <f t="shared" si="3"/>
        <v>34</v>
      </c>
      <c r="AF43" s="44" t="str">
        <f t="shared" si="4"/>
        <v>GEÇMEZ</v>
      </c>
      <c r="AH43" s="14"/>
    </row>
    <row r="44" spans="2:36" ht="15" customHeight="1">
      <c r="B44" s="1"/>
      <c r="C44" s="30">
        <v>7</v>
      </c>
      <c r="D44" s="45">
        <f>IF(Liste!C11=0," ",Liste!C11)</f>
        <v>1295</v>
      </c>
      <c r="E44" s="45" t="str">
        <f>IF(Liste!D11=0," ",Liste!D11)</f>
        <v>MERVE ÇELİKTAŞ</v>
      </c>
      <c r="F44" s="20">
        <v>10</v>
      </c>
      <c r="G44" s="20">
        <v>2</v>
      </c>
      <c r="H44" s="20">
        <v>2</v>
      </c>
      <c r="I44" s="20">
        <v>2</v>
      </c>
      <c r="J44" s="20">
        <v>2</v>
      </c>
      <c r="K44" s="20">
        <v>2</v>
      </c>
      <c r="L44" s="20">
        <v>0</v>
      </c>
      <c r="M44" s="20">
        <v>2</v>
      </c>
      <c r="N44" s="20">
        <v>2</v>
      </c>
      <c r="O44" s="20">
        <v>10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>
        <f t="shared" si="3"/>
        <v>34</v>
      </c>
      <c r="AF44" s="44" t="str">
        <f t="shared" si="4"/>
        <v>GEÇMEZ</v>
      </c>
      <c r="AH44" s="14"/>
    </row>
    <row r="45" spans="2:36" ht="15" customHeight="1">
      <c r="B45" s="1"/>
      <c r="C45" s="30">
        <v>8</v>
      </c>
      <c r="D45" s="45">
        <f>IF(Liste!C12=0," ",Liste!C12)</f>
        <v>1296</v>
      </c>
      <c r="E45" s="45" t="str">
        <f>IF(Liste!D12=0," ",Liste!D12)</f>
        <v>GÜLER GÜNEŞ</v>
      </c>
      <c r="F45" s="20">
        <v>10</v>
      </c>
      <c r="G45" s="20">
        <v>2</v>
      </c>
      <c r="H45" s="20">
        <v>2</v>
      </c>
      <c r="I45" s="20">
        <v>2</v>
      </c>
      <c r="J45" s="20">
        <v>2</v>
      </c>
      <c r="K45" s="20">
        <v>2</v>
      </c>
      <c r="L45" s="20">
        <v>0</v>
      </c>
      <c r="M45" s="20">
        <v>2</v>
      </c>
      <c r="N45" s="20">
        <v>2</v>
      </c>
      <c r="O45" s="20">
        <v>10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>
        <f t="shared" si="3"/>
        <v>34</v>
      </c>
      <c r="AF45" s="44" t="str">
        <f t="shared" si="4"/>
        <v>GEÇMEZ</v>
      </c>
      <c r="AH45" s="14"/>
    </row>
    <row r="46" spans="2:36" ht="15" customHeight="1">
      <c r="B46" s="1"/>
      <c r="C46" s="30">
        <v>9</v>
      </c>
      <c r="D46" s="45">
        <f>IF(Liste!C13=0," ",Liste!C13)</f>
        <v>1297</v>
      </c>
      <c r="E46" s="45" t="str">
        <f>IF(Liste!D13=0," ",Liste!D13)</f>
        <v>BÜŞRA AYDOĞDU</v>
      </c>
      <c r="F46" s="20">
        <v>10</v>
      </c>
      <c r="G46" s="20">
        <v>5</v>
      </c>
      <c r="H46" s="20">
        <v>5</v>
      </c>
      <c r="I46" s="20">
        <v>5</v>
      </c>
      <c r="J46" s="20">
        <v>5</v>
      </c>
      <c r="K46" s="20">
        <v>5</v>
      </c>
      <c r="L46" s="20">
        <v>5</v>
      </c>
      <c r="M46" s="20">
        <v>5</v>
      </c>
      <c r="N46" s="20">
        <v>5</v>
      </c>
      <c r="O46" s="20">
        <v>10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>
        <f t="shared" si="3"/>
        <v>60</v>
      </c>
      <c r="AF46" s="44" t="str">
        <f t="shared" si="4"/>
        <v>ORTA</v>
      </c>
      <c r="AH46" s="14"/>
    </row>
    <row r="47" spans="2:36" ht="15" customHeight="1">
      <c r="B47" s="1"/>
      <c r="C47" s="30">
        <v>10</v>
      </c>
      <c r="D47" s="45">
        <f>IF(Liste!C14=0," ",Liste!C14)</f>
        <v>1298</v>
      </c>
      <c r="E47" s="45" t="str">
        <f>IF(Liste!D14=0," ",Liste!D14)</f>
        <v>NERİMAN ŞİMŞEK</v>
      </c>
      <c r="F47" s="20">
        <v>10</v>
      </c>
      <c r="G47" s="20">
        <v>2</v>
      </c>
      <c r="H47" s="20">
        <v>2</v>
      </c>
      <c r="I47" s="20">
        <v>2</v>
      </c>
      <c r="J47" s="20">
        <v>2</v>
      </c>
      <c r="K47" s="20">
        <v>2</v>
      </c>
      <c r="L47" s="20">
        <v>2</v>
      </c>
      <c r="M47" s="20">
        <v>2</v>
      </c>
      <c r="N47" s="20">
        <v>2</v>
      </c>
      <c r="O47" s="20">
        <v>10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>
        <f t="shared" si="3"/>
        <v>36</v>
      </c>
      <c r="AF47" s="44" t="str">
        <f t="shared" si="4"/>
        <v>GEÇMEZ</v>
      </c>
      <c r="AH47" s="14"/>
    </row>
    <row r="48" spans="2:36" ht="15" customHeight="1">
      <c r="B48" s="1"/>
      <c r="C48" s="30">
        <v>11</v>
      </c>
      <c r="D48" s="45">
        <f>IF(Liste!C15=0," ",Liste!C15)</f>
        <v>1300</v>
      </c>
      <c r="E48" s="45" t="str">
        <f>IF(Liste!D15=0," ",Liste!D15)</f>
        <v>YADİGAR ŞAHİN</v>
      </c>
      <c r="F48" s="20">
        <v>10</v>
      </c>
      <c r="G48" s="20">
        <v>5</v>
      </c>
      <c r="H48" s="20">
        <v>5</v>
      </c>
      <c r="I48" s="20">
        <v>8</v>
      </c>
      <c r="J48" s="20">
        <v>5</v>
      </c>
      <c r="K48" s="20">
        <v>5</v>
      </c>
      <c r="L48" s="20">
        <v>5</v>
      </c>
      <c r="M48" s="20">
        <v>5</v>
      </c>
      <c r="N48" s="20">
        <v>5</v>
      </c>
      <c r="O48" s="20">
        <v>10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>
        <f t="shared" si="3"/>
        <v>63</v>
      </c>
      <c r="AF48" s="44" t="str">
        <f t="shared" si="4"/>
        <v>ORTA</v>
      </c>
      <c r="AH48" s="14"/>
    </row>
    <row r="49" spans="2:34" ht="15" customHeight="1">
      <c r="B49" s="1"/>
      <c r="C49" s="30">
        <v>12</v>
      </c>
      <c r="D49" s="45">
        <f>IF(Liste!C16=0," ",Liste!C16)</f>
        <v>1301</v>
      </c>
      <c r="E49" s="45" t="str">
        <f>IF(Liste!D16=0," ",Liste!D16)</f>
        <v>KADER ÇAKIR</v>
      </c>
      <c r="F49" s="20">
        <v>10</v>
      </c>
      <c r="G49" s="20">
        <v>5</v>
      </c>
      <c r="H49" s="20">
        <v>5</v>
      </c>
      <c r="I49" s="20">
        <v>8</v>
      </c>
      <c r="J49" s="20">
        <v>5</v>
      </c>
      <c r="K49" s="20">
        <v>5</v>
      </c>
      <c r="L49" s="20">
        <v>5</v>
      </c>
      <c r="M49" s="20">
        <v>5</v>
      </c>
      <c r="N49" s="20">
        <v>5</v>
      </c>
      <c r="O49" s="20">
        <v>5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>
        <f t="shared" si="3"/>
        <v>58</v>
      </c>
      <c r="AF49" s="44" t="str">
        <f t="shared" si="4"/>
        <v>ORTA</v>
      </c>
      <c r="AH49" s="14"/>
    </row>
    <row r="50" spans="2:34" ht="15" customHeight="1">
      <c r="B50" s="1"/>
      <c r="C50" s="30">
        <v>13</v>
      </c>
      <c r="D50" s="45">
        <f>IF(Liste!C17=0," ",Liste!C17)</f>
        <v>1302</v>
      </c>
      <c r="E50" s="45" t="str">
        <f>IF(Liste!D17=0," ",Liste!D17)</f>
        <v>MERVE KOCA</v>
      </c>
      <c r="F50" s="20">
        <v>10</v>
      </c>
      <c r="G50" s="20">
        <v>5</v>
      </c>
      <c r="H50" s="20">
        <v>5</v>
      </c>
      <c r="I50" s="20">
        <v>8</v>
      </c>
      <c r="J50" s="20">
        <v>5</v>
      </c>
      <c r="K50" s="20">
        <v>5</v>
      </c>
      <c r="L50" s="20">
        <v>5</v>
      </c>
      <c r="M50" s="20">
        <v>5</v>
      </c>
      <c r="N50" s="20">
        <v>5</v>
      </c>
      <c r="O50" s="20">
        <v>5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>
        <f t="shared" si="3"/>
        <v>58</v>
      </c>
      <c r="AF50" s="44" t="str">
        <f t="shared" si="4"/>
        <v>ORTA</v>
      </c>
      <c r="AH50" s="14"/>
    </row>
    <row r="51" spans="2:34" ht="15" customHeight="1">
      <c r="B51" s="1"/>
      <c r="C51" s="30">
        <v>14</v>
      </c>
      <c r="D51" s="45">
        <f>IF(Liste!C18=0," ",Liste!C18)</f>
        <v>1303</v>
      </c>
      <c r="E51" s="45" t="str">
        <f>IF(Liste!D18=0," ",Liste!D18)</f>
        <v>MERVE ŞİMŞEK</v>
      </c>
      <c r="F51" s="20">
        <v>10</v>
      </c>
      <c r="G51" s="20">
        <v>2</v>
      </c>
      <c r="H51" s="20">
        <v>2</v>
      </c>
      <c r="I51" s="20">
        <v>8</v>
      </c>
      <c r="J51" s="20">
        <v>2</v>
      </c>
      <c r="K51" s="20">
        <v>2</v>
      </c>
      <c r="L51" s="20">
        <v>2</v>
      </c>
      <c r="M51" s="20">
        <v>2</v>
      </c>
      <c r="N51" s="20">
        <v>2</v>
      </c>
      <c r="O51" s="20">
        <v>0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>
        <f t="shared" si="3"/>
        <v>32</v>
      </c>
      <c r="AF51" s="44" t="str">
        <f t="shared" si="4"/>
        <v>GEÇMEZ</v>
      </c>
      <c r="AH51" s="14"/>
    </row>
    <row r="52" spans="2:34" ht="15" customHeight="1">
      <c r="B52" s="1"/>
      <c r="C52" s="30">
        <v>15</v>
      </c>
      <c r="D52" s="45">
        <f>IF(Liste!C19=0," ",Liste!C19)</f>
        <v>1304</v>
      </c>
      <c r="E52" s="45" t="str">
        <f>IF(Liste!D19=0," ",Liste!D19)</f>
        <v>MELEK SAĞLAM</v>
      </c>
      <c r="F52" s="20">
        <v>10</v>
      </c>
      <c r="G52" s="20">
        <v>2</v>
      </c>
      <c r="H52" s="20">
        <v>2</v>
      </c>
      <c r="I52" s="20">
        <v>8</v>
      </c>
      <c r="J52" s="20">
        <v>2</v>
      </c>
      <c r="K52" s="20">
        <v>2</v>
      </c>
      <c r="L52" s="20">
        <v>2</v>
      </c>
      <c r="M52" s="20">
        <v>2</v>
      </c>
      <c r="N52" s="20">
        <v>2</v>
      </c>
      <c r="O52" s="20">
        <v>2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>
        <f t="shared" si="3"/>
        <v>34</v>
      </c>
      <c r="AF52" s="44" t="str">
        <f t="shared" si="4"/>
        <v>GEÇMEZ</v>
      </c>
      <c r="AH52" s="14"/>
    </row>
    <row r="53" spans="2:34" ht="15" customHeight="1">
      <c r="B53" s="1"/>
      <c r="C53" s="30">
        <v>16</v>
      </c>
      <c r="D53" s="45">
        <f>IF(Liste!C20=0," ",Liste!C20)</f>
        <v>1305</v>
      </c>
      <c r="E53" s="45" t="str">
        <f>IF(Liste!D20=0," ",Liste!D20)</f>
        <v>SELMA KESKİNOĞLU</v>
      </c>
      <c r="F53" s="20">
        <v>10</v>
      </c>
      <c r="G53" s="20">
        <v>0</v>
      </c>
      <c r="H53" s="20">
        <v>0</v>
      </c>
      <c r="I53" s="20">
        <v>8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>
        <f t="shared" si="3"/>
        <v>18</v>
      </c>
      <c r="AF53" s="44" t="str">
        <f t="shared" si="4"/>
        <v>GEÇMEZ</v>
      </c>
      <c r="AH53" s="14"/>
    </row>
    <row r="54" spans="2:34" ht="15" customHeight="1">
      <c r="B54" s="1"/>
      <c r="C54" s="30">
        <v>17</v>
      </c>
      <c r="D54" s="45">
        <f>IF(Liste!C21=0," ",Liste!C21)</f>
        <v>1306</v>
      </c>
      <c r="E54" s="45" t="str">
        <f>IF(Liste!D21=0," ",Liste!D21)</f>
        <v>ECE SİNEM SARI</v>
      </c>
      <c r="F54" s="20">
        <v>4</v>
      </c>
      <c r="G54" s="20">
        <v>4</v>
      </c>
      <c r="H54" s="20">
        <v>4</v>
      </c>
      <c r="I54" s="20">
        <v>8</v>
      </c>
      <c r="J54" s="20">
        <v>4</v>
      </c>
      <c r="K54" s="20">
        <v>4</v>
      </c>
      <c r="L54" s="20">
        <v>4</v>
      </c>
      <c r="M54" s="20">
        <v>4</v>
      </c>
      <c r="N54" s="20">
        <v>4</v>
      </c>
      <c r="O54" s="20">
        <v>10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>
        <f t="shared" si="3"/>
        <v>50</v>
      </c>
      <c r="AF54" s="44" t="str">
        <f t="shared" si="4"/>
        <v>GEÇER</v>
      </c>
      <c r="AH54" s="14"/>
    </row>
    <row r="55" spans="2:34" ht="15" customHeight="1">
      <c r="B55" s="1"/>
      <c r="C55" s="30">
        <v>18</v>
      </c>
      <c r="D55" s="45">
        <f>IF(Liste!C22=0," ",Liste!C22)</f>
        <v>1307</v>
      </c>
      <c r="E55" s="45" t="str">
        <f>IF(Liste!D22=0," ",Liste!D22)</f>
        <v>ESME PEKER</v>
      </c>
      <c r="F55" s="20">
        <v>8</v>
      </c>
      <c r="G55" s="20">
        <v>8</v>
      </c>
      <c r="H55" s="20">
        <v>8</v>
      </c>
      <c r="I55" s="20">
        <v>8</v>
      </c>
      <c r="J55" s="20">
        <v>8</v>
      </c>
      <c r="K55" s="20">
        <v>8</v>
      </c>
      <c r="L55" s="20">
        <v>8</v>
      </c>
      <c r="M55" s="20">
        <v>8</v>
      </c>
      <c r="N55" s="20">
        <v>8</v>
      </c>
      <c r="O55" s="20">
        <v>10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>
        <f t="shared" si="3"/>
        <v>82</v>
      </c>
      <c r="AF55" s="44" t="str">
        <f t="shared" si="4"/>
        <v>İYİ</v>
      </c>
      <c r="AH55" s="14"/>
    </row>
    <row r="56" spans="2:34" ht="15" customHeight="1">
      <c r="B56" s="1"/>
      <c r="C56" s="30">
        <v>19</v>
      </c>
      <c r="D56" s="45">
        <f>IF(Liste!C23=0," ",Liste!C23)</f>
        <v>1308</v>
      </c>
      <c r="E56" s="45" t="str">
        <f>IF(Liste!D23=0," ",Liste!D23)</f>
        <v>GÜLŞENUR CEYLAN</v>
      </c>
      <c r="F56" s="20">
        <v>2</v>
      </c>
      <c r="G56" s="20">
        <v>2</v>
      </c>
      <c r="H56" s="20">
        <v>2</v>
      </c>
      <c r="I56" s="20">
        <v>8</v>
      </c>
      <c r="J56" s="20">
        <v>2</v>
      </c>
      <c r="K56" s="20">
        <v>2</v>
      </c>
      <c r="L56" s="20">
        <v>2</v>
      </c>
      <c r="M56" s="20">
        <v>2</v>
      </c>
      <c r="N56" s="20">
        <v>2</v>
      </c>
      <c r="O56" s="20">
        <v>2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>
        <f t="shared" si="3"/>
        <v>26</v>
      </c>
      <c r="AF56" s="44" t="str">
        <f t="shared" si="4"/>
        <v>GEÇMEZ</v>
      </c>
      <c r="AH56" s="14"/>
    </row>
    <row r="57" spans="2:34" ht="15" customHeight="1">
      <c r="B57" s="1"/>
      <c r="C57" s="30">
        <v>20</v>
      </c>
      <c r="D57" s="45">
        <f>IF(Liste!C24=0," ",Liste!C24)</f>
        <v>1309</v>
      </c>
      <c r="E57" s="45" t="str">
        <f>IF(Liste!D24=0," ",Liste!D24)</f>
        <v>DERYA TAŞDELEN</v>
      </c>
      <c r="F57" s="20">
        <v>6</v>
      </c>
      <c r="G57" s="20">
        <v>6</v>
      </c>
      <c r="H57" s="20">
        <v>6</v>
      </c>
      <c r="I57" s="20">
        <v>8</v>
      </c>
      <c r="J57" s="20">
        <v>6</v>
      </c>
      <c r="K57" s="20">
        <v>6</v>
      </c>
      <c r="L57" s="20">
        <v>6</v>
      </c>
      <c r="M57" s="20">
        <v>6</v>
      </c>
      <c r="N57" s="20">
        <v>6</v>
      </c>
      <c r="O57" s="20">
        <v>6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>
        <f t="shared" si="3"/>
        <v>62</v>
      </c>
      <c r="AF57" s="44" t="str">
        <f t="shared" si="4"/>
        <v>ORTA</v>
      </c>
      <c r="AH57" s="14"/>
    </row>
    <row r="58" spans="2:34" ht="15" customHeight="1">
      <c r="B58" s="1"/>
      <c r="C58" s="30">
        <v>21</v>
      </c>
      <c r="D58" s="45">
        <f>IF(Liste!C25=0," ",Liste!C25)</f>
        <v>1310</v>
      </c>
      <c r="E58" s="45" t="str">
        <f>IF(Liste!D25=0," ",Liste!D25)</f>
        <v>CANSEL KİBAR</v>
      </c>
      <c r="F58" s="20">
        <v>0</v>
      </c>
      <c r="G58" s="20">
        <v>0</v>
      </c>
      <c r="H58" s="20">
        <v>0</v>
      </c>
      <c r="I58" s="20">
        <v>8</v>
      </c>
      <c r="J58" s="20">
        <v>2</v>
      </c>
      <c r="K58" s="20">
        <v>0</v>
      </c>
      <c r="L58" s="20">
        <v>2</v>
      </c>
      <c r="M58" s="20">
        <v>0</v>
      </c>
      <c r="N58" s="20">
        <v>2</v>
      </c>
      <c r="O58" s="20">
        <v>0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>
        <f t="shared" si="3"/>
        <v>14</v>
      </c>
      <c r="AF58" s="44" t="str">
        <f t="shared" si="4"/>
        <v>GEÇMEZ</v>
      </c>
      <c r="AH58" s="14"/>
    </row>
    <row r="59" spans="2:34" ht="15" customHeight="1">
      <c r="B59" s="1"/>
      <c r="C59" s="30">
        <v>22</v>
      </c>
      <c r="D59" s="45">
        <f>IF(Liste!C26=0," ",Liste!C26)</f>
        <v>1312</v>
      </c>
      <c r="E59" s="45" t="str">
        <f>IF(Liste!D26=0," ",Liste!D26)</f>
        <v>ÖZNUR KOYUNOĞLU</v>
      </c>
      <c r="F59" s="20">
        <v>2</v>
      </c>
      <c r="G59" s="20">
        <v>2</v>
      </c>
      <c r="H59" s="20">
        <v>2</v>
      </c>
      <c r="I59" s="20">
        <v>8</v>
      </c>
      <c r="J59" s="20">
        <v>2</v>
      </c>
      <c r="K59" s="20">
        <v>2</v>
      </c>
      <c r="L59" s="20">
        <v>2</v>
      </c>
      <c r="M59" s="20">
        <v>2</v>
      </c>
      <c r="N59" s="20">
        <v>2</v>
      </c>
      <c r="O59" s="20">
        <v>2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>
        <f t="shared" si="3"/>
        <v>26</v>
      </c>
      <c r="AF59" s="44" t="str">
        <f t="shared" si="4"/>
        <v>GEÇMEZ</v>
      </c>
      <c r="AH59" s="14"/>
    </row>
    <row r="60" spans="2:34" ht="15" customHeight="1">
      <c r="B60" s="1"/>
      <c r="C60" s="30">
        <v>23</v>
      </c>
      <c r="D60" s="45">
        <f>IF(Liste!C27=0," ",Liste!C27)</f>
        <v>1313</v>
      </c>
      <c r="E60" s="45" t="str">
        <f>IF(Liste!D27=0," ",Liste!D27)</f>
        <v>SEVDANUR GENÇAY</v>
      </c>
      <c r="F60" s="20">
        <v>2</v>
      </c>
      <c r="G60" s="20">
        <v>2</v>
      </c>
      <c r="H60" s="20">
        <v>2</v>
      </c>
      <c r="I60" s="20">
        <v>8</v>
      </c>
      <c r="J60" s="20">
        <v>2</v>
      </c>
      <c r="K60" s="20">
        <v>2</v>
      </c>
      <c r="L60" s="20">
        <v>2</v>
      </c>
      <c r="M60" s="20">
        <v>2</v>
      </c>
      <c r="N60" s="20">
        <v>2</v>
      </c>
      <c r="O60" s="20">
        <v>2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>
        <f t="shared" si="3"/>
        <v>26</v>
      </c>
      <c r="AF60" s="44" t="str">
        <f t="shared" si="4"/>
        <v>GEÇMEZ</v>
      </c>
      <c r="AH60" s="14"/>
    </row>
    <row r="61" spans="2:34" ht="15" customHeight="1">
      <c r="B61" s="1"/>
      <c r="C61" s="30">
        <v>24</v>
      </c>
      <c r="D61" s="45">
        <f>IF(Liste!C28=0," ",Liste!C28)</f>
        <v>1314</v>
      </c>
      <c r="E61" s="45" t="str">
        <f>IF(Liste!D28=0," ",Liste!D28)</f>
        <v>SİNEM ÇAKIR</v>
      </c>
      <c r="F61" s="20">
        <v>10</v>
      </c>
      <c r="G61" s="20">
        <v>10</v>
      </c>
      <c r="H61" s="20">
        <v>10</v>
      </c>
      <c r="I61" s="20">
        <v>8</v>
      </c>
      <c r="J61" s="20">
        <v>10</v>
      </c>
      <c r="K61" s="20">
        <v>10</v>
      </c>
      <c r="L61" s="20">
        <v>10</v>
      </c>
      <c r="M61" s="20">
        <v>10</v>
      </c>
      <c r="N61" s="20">
        <v>10</v>
      </c>
      <c r="O61" s="20">
        <v>10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>
        <f t="shared" si="3"/>
        <v>98</v>
      </c>
      <c r="AF61" s="44" t="str">
        <f t="shared" si="4"/>
        <v>PEKİYİ</v>
      </c>
      <c r="AH61" s="14"/>
    </row>
    <row r="62" spans="2:34" ht="15" customHeight="1">
      <c r="B62" s="1"/>
      <c r="C62" s="30">
        <v>25</v>
      </c>
      <c r="D62" s="45">
        <f>IF(Liste!C29=0," ",Liste!C29)</f>
        <v>1316</v>
      </c>
      <c r="E62" s="45" t="str">
        <f>IF(Liste!D29=0," ",Liste!D29)</f>
        <v>ELİF AYTÜRK</v>
      </c>
      <c r="F62" s="20">
        <v>10</v>
      </c>
      <c r="G62" s="20">
        <v>10</v>
      </c>
      <c r="H62" s="20">
        <v>10</v>
      </c>
      <c r="I62" s="20">
        <v>10</v>
      </c>
      <c r="J62" s="20">
        <v>10</v>
      </c>
      <c r="K62" s="20">
        <v>10</v>
      </c>
      <c r="L62" s="20">
        <v>10</v>
      </c>
      <c r="M62" s="20">
        <v>10</v>
      </c>
      <c r="N62" s="20">
        <v>10</v>
      </c>
      <c r="O62" s="20">
        <v>10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>
        <f t="shared" si="3"/>
        <v>100</v>
      </c>
      <c r="AF62" s="44" t="str">
        <f t="shared" si="4"/>
        <v>PEKİYİ</v>
      </c>
      <c r="AH62" s="14"/>
    </row>
    <row r="63" spans="2:34" ht="15" customHeight="1">
      <c r="B63" s="1"/>
      <c r="C63" s="30">
        <v>26</v>
      </c>
      <c r="D63" s="45">
        <f>IF(Liste!C30=0," ",Liste!C30)</f>
        <v>1317</v>
      </c>
      <c r="E63" s="45" t="str">
        <f>IF(Liste!D30=0," ",Liste!D30)</f>
        <v>FATMA SAĞLAM</v>
      </c>
      <c r="F63" s="20">
        <v>10</v>
      </c>
      <c r="G63" s="20">
        <v>10</v>
      </c>
      <c r="H63" s="20">
        <v>10</v>
      </c>
      <c r="I63" s="20">
        <v>10</v>
      </c>
      <c r="J63" s="20">
        <v>10</v>
      </c>
      <c r="K63" s="20">
        <v>10</v>
      </c>
      <c r="L63" s="20">
        <v>10</v>
      </c>
      <c r="M63" s="20">
        <v>10</v>
      </c>
      <c r="N63" s="20">
        <v>10</v>
      </c>
      <c r="O63" s="20">
        <v>10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>
        <f t="shared" si="3"/>
        <v>100</v>
      </c>
      <c r="AF63" s="44" t="str">
        <f t="shared" si="4"/>
        <v>PEKİYİ</v>
      </c>
      <c r="AH63" s="14"/>
    </row>
    <row r="64" spans="2:34" ht="15" customHeight="1">
      <c r="B64" s="1"/>
      <c r="C64" s="30">
        <v>27</v>
      </c>
      <c r="D64" s="45">
        <f>IF(Liste!C31=0," ",Liste!C31)</f>
        <v>1320</v>
      </c>
      <c r="E64" s="45" t="str">
        <f>IF(Liste!D31=0," ",Liste!D31)</f>
        <v>SEVDANUR BAYSAL</v>
      </c>
      <c r="F64" s="20">
        <v>4</v>
      </c>
      <c r="G64" s="20">
        <v>4</v>
      </c>
      <c r="H64" s="20">
        <v>4</v>
      </c>
      <c r="I64" s="20">
        <v>4</v>
      </c>
      <c r="J64" s="20">
        <v>4</v>
      </c>
      <c r="K64" s="20">
        <v>4</v>
      </c>
      <c r="L64" s="20">
        <v>0</v>
      </c>
      <c r="M64" s="20">
        <v>4</v>
      </c>
      <c r="N64" s="20">
        <v>4</v>
      </c>
      <c r="O64" s="20">
        <v>4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>
        <f t="shared" si="3"/>
        <v>36</v>
      </c>
      <c r="AF64" s="44" t="str">
        <f t="shared" si="4"/>
        <v>GEÇMEZ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43" t="str">
        <f t="shared" si="3"/>
        <v xml:space="preserve"> </v>
      </c>
      <c r="AF72" s="44" t="str">
        <f t="shared" si="4"/>
        <v xml:space="preserve"> </v>
      </c>
    </row>
    <row r="73" spans="2:33" ht="24.95" customHeight="1" thickBot="1">
      <c r="B73" s="1"/>
      <c r="C73" s="107" t="s">
        <v>7</v>
      </c>
      <c r="D73" s="108"/>
      <c r="E73" s="108"/>
      <c r="F73" s="55">
        <f>IF(F9=0," ",((SUM(F38:F72)/COUNT(F38:F72))*100)/F9)</f>
        <v>80.740740740740733</v>
      </c>
      <c r="G73" s="55">
        <f>IF(F10=0," ",((SUM(G38:G72)/COUNT(G38:G72))*100)/F10)</f>
        <v>41.481481481481481</v>
      </c>
      <c r="H73" s="55">
        <f>IF(F11=0," ",((SUM(H38:H72)/COUNT(H38:H72))*100)/F11)</f>
        <v>41.481481481481481</v>
      </c>
      <c r="I73" s="55">
        <f>IF(F12=0," ",((SUM(I38:I72)/COUNT(I38:I72))*100)/F12)</f>
        <v>62.222222222222229</v>
      </c>
      <c r="J73" s="55">
        <f>IF(F13=0," ",((SUM(J38:J72)/COUNT(J38:J72))*100)/F13)</f>
        <v>41.111111111111107</v>
      </c>
      <c r="K73" s="55">
        <f>IF(F14=0," ",((SUM(K38:K72)/COUNT(K38:K72))*100)/F14)</f>
        <v>36.666666666666664</v>
      </c>
      <c r="L73" s="55">
        <f>IF(F15=0," ",((SUM(L38:L72)/COUNT(L38:L72))*100)/F15)</f>
        <v>37.407407407407405</v>
      </c>
      <c r="M73" s="55">
        <f>IF(F16=0," ",((SUM(M38:M72)/COUNT(M38:M72))*100)/F16)</f>
        <v>40.740740740740748</v>
      </c>
      <c r="N73" s="55">
        <f>IF(F17=0," ",((SUM(N38:N72)/COUNT(N38:N72))*100)/F17)</f>
        <v>42.222222222222221</v>
      </c>
      <c r="O73" s="55">
        <f>IF(F18=0," ",((SUM(O38:O72)/COUNT(O38:O72))*100)/F18)</f>
        <v>68.888888888888886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23">
        <f ca="1">TODAY()</f>
        <v>42093</v>
      </c>
      <c r="AC76" s="123"/>
      <c r="AD76" s="123"/>
      <c r="AE76" s="123"/>
      <c r="AF76" s="123"/>
      <c r="AG76" s="40"/>
    </row>
    <row r="77" spans="2:33">
      <c r="Y77" s="42"/>
      <c r="Z77" s="42"/>
      <c r="AA77" s="42"/>
      <c r="AB77" s="147" t="s">
        <v>92</v>
      </c>
      <c r="AC77" s="147"/>
      <c r="AD77" s="147"/>
      <c r="AE77" s="147"/>
      <c r="AF77" s="147"/>
      <c r="AG77" s="42"/>
    </row>
    <row r="78" spans="2:33">
      <c r="Y78" s="41"/>
      <c r="Z78" s="41"/>
      <c r="AA78" s="41"/>
      <c r="AB78" s="142" t="s">
        <v>76</v>
      </c>
      <c r="AC78" s="142"/>
      <c r="AD78" s="142"/>
      <c r="AE78" s="142"/>
      <c r="AF78" s="142"/>
      <c r="AG78" s="41"/>
    </row>
  </sheetData>
  <sheetProtection sheet="1" objects="1" scenarios="1"/>
  <mergeCells count="80">
    <mergeCell ref="AE36:AE37"/>
    <mergeCell ref="AF36:AF37"/>
    <mergeCell ref="C73:E73"/>
    <mergeCell ref="AB76:AF76"/>
    <mergeCell ref="AB77:AF77"/>
    <mergeCell ref="AB78:AF78"/>
    <mergeCell ref="D31:E31"/>
    <mergeCell ref="D32:E32"/>
    <mergeCell ref="D33:E33"/>
    <mergeCell ref="C34:E34"/>
    <mergeCell ref="C36:E36"/>
    <mergeCell ref="F36:AD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6:E16"/>
    <mergeCell ref="H16:N16"/>
    <mergeCell ref="O16:P16"/>
    <mergeCell ref="AC16:AF16"/>
    <mergeCell ref="D17:E17"/>
    <mergeCell ref="D18:E18"/>
    <mergeCell ref="H18:AF18"/>
    <mergeCell ref="D14:E14"/>
    <mergeCell ref="H14:P14"/>
    <mergeCell ref="D15:E15"/>
    <mergeCell ref="H15:N15"/>
    <mergeCell ref="O15:P15"/>
    <mergeCell ref="AC15:AF15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H8:P8"/>
    <mergeCell ref="D9:E9"/>
    <mergeCell ref="H9:N9"/>
    <mergeCell ref="O9:P9"/>
    <mergeCell ref="D10:E10"/>
    <mergeCell ref="H10:N10"/>
    <mergeCell ref="O10:P10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G4:J4"/>
    <mergeCell ref="K4:P4"/>
    <mergeCell ref="C5:D5"/>
    <mergeCell ref="E5:F5"/>
    <mergeCell ref="G5:J5"/>
    <mergeCell ref="K5:P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</mergeCells>
  <conditionalFormatting sqref="F73:O73">
    <cfRule type="cellIs" dxfId="3" priority="4" stopIfTrue="1" operator="lessThan">
      <formula>50</formula>
    </cfRule>
  </conditionalFormatting>
  <conditionalFormatting sqref="F73:AD73">
    <cfRule type="cellIs" dxfId="2" priority="2" stopIfTrue="1" operator="lessThan">
      <formula>50</formula>
    </cfRule>
    <cfRule type="cellIs" dxfId="1" priority="3" stopIfTrue="1" operator="lessThan">
      <formula>50</formula>
    </cfRule>
  </conditionalFormatting>
  <conditionalFormatting sqref="AF38:AF72">
    <cfRule type="cellIs" dxfId="0" priority="1" operator="equal">
      <formula>"GEÇMEZ"</formula>
    </cfRule>
  </conditionalFormatting>
  <dataValidations count="1">
    <dataValidation type="whole" operator="lessThanOrEqual" allowBlank="1" showInputMessage="1" showErrorMessage="1" sqref="F38">
      <formula1>F9</formula1>
    </dataValidation>
  </dataValidations>
  <printOptions horizontalCentered="1" verticalCentered="1"/>
  <pageMargins left="0" right="0" top="0" bottom="0" header="0" footer="0"/>
  <pageSetup paperSize="9" scale="6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Liste</vt:lpstr>
      <vt:lpstr>1.Dön-1.Sınav</vt:lpstr>
      <vt:lpstr>1.Dön-2.Sınav</vt:lpstr>
      <vt:lpstr>1.Dön-3.Sınav</vt:lpstr>
      <vt:lpstr>2.Dön-1.Sınav</vt:lpstr>
      <vt:lpstr>2.Dön-2.Sınav</vt:lpstr>
      <vt:lpstr>2.Dön-3.Sınav</vt:lpstr>
      <vt:lpstr>Sayfa2</vt:lpstr>
      <vt:lpstr>'1.Dön-1.Sınav'!Yazdırma_Alanı</vt:lpstr>
      <vt:lpstr>'1.Dön-2.Sınav'!Yazdırma_Alanı</vt:lpstr>
      <vt:lpstr>'1.Dön-3.Sınav'!Yazdırma_Alanı</vt:lpstr>
      <vt:lpstr>'2.Dön-1.Sınav'!Yazdırma_Alanı</vt:lpstr>
      <vt:lpstr>'2.Dön-2.Sınav'!Yazdırma_Alanı</vt:lpstr>
      <vt:lpstr>'2.Dön-3.Sınav'!Yazdırma_Alanı</vt:lpstr>
    </vt:vector>
  </TitlesOfParts>
  <Company>Alternatif Bilgisayar Ltd. Şti.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mebders.com</dc:creator>
  <cp:lastModifiedBy>ahmet yılmaz</cp:lastModifiedBy>
  <cp:lastPrinted>2015-03-30T08:49:07Z</cp:lastPrinted>
  <dcterms:created xsi:type="dcterms:W3CDTF">2008-11-23T18:25:14Z</dcterms:created>
  <dcterms:modified xsi:type="dcterms:W3CDTF">2015-03-30T08:52:04Z</dcterms:modified>
</cp:coreProperties>
</file>